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45" windowWidth="15600" windowHeight="9240"/>
  </bookViews>
  <sheets>
    <sheet name="表紙" sheetId="1" r:id="rId1"/>
    <sheet name="問1-1" sheetId="2" r:id="rId2"/>
    <sheet name="問1-2" sheetId="6" r:id="rId3"/>
    <sheet name="問1-3" sheetId="33" r:id="rId4"/>
    <sheet name="問1-4" sheetId="4" r:id="rId5"/>
    <sheet name="問1-5" sheetId="5" r:id="rId6"/>
    <sheet name="問2-1･2" sheetId="35" r:id="rId7"/>
    <sheet name="問2-3～7" sheetId="11" r:id="rId8"/>
    <sheet name="問2-8" sheetId="12" r:id="rId9"/>
    <sheet name="問2-9" sheetId="13" r:id="rId10"/>
    <sheet name="問2-10～14" sheetId="14" r:id="rId11"/>
    <sheet name="問2-15･16" sheetId="15" r:id="rId12"/>
    <sheet name="問2-17～19" sheetId="16" r:id="rId13"/>
    <sheet name="問2-20" sheetId="24" r:id="rId14"/>
    <sheet name="問2-21～24" sheetId="17" r:id="rId15"/>
    <sheet name="問3-1" sheetId="25" r:id="rId16"/>
    <sheet name="問3-2" sheetId="26" r:id="rId17"/>
    <sheet name="問3-3" sheetId="18" r:id="rId18"/>
    <sheet name="問3-4" sheetId="19" r:id="rId19"/>
    <sheet name="問3-5" sheetId="20" r:id="rId20"/>
    <sheet name="問4-1" sheetId="38" r:id="rId21"/>
    <sheet name="問4-2" sheetId="39" r:id="rId22"/>
    <sheet name="問5-1～3" sheetId="21" r:id="rId23"/>
    <sheet name="問5-4" sheetId="40" r:id="rId24"/>
    <sheet name="問5-5" sheetId="27" r:id="rId25"/>
    <sheet name="問5-6" sheetId="28" r:id="rId26"/>
    <sheet name="問5-7" sheetId="22" r:id="rId27"/>
    <sheet name="問5-8～10" sheetId="41" r:id="rId28"/>
    <sheet name="問5-11" sheetId="3" r:id="rId29"/>
    <sheet name="問5-12" sheetId="42" r:id="rId30"/>
    <sheet name="問6-1～3" sheetId="29" r:id="rId31"/>
    <sheet name="問6-2（市町村別）" sheetId="37" r:id="rId32"/>
    <sheet name="問6-4･5" sheetId="30" r:id="rId33"/>
    <sheet name="問6-6" sheetId="31" r:id="rId34"/>
    <sheet name="Sheet1" sheetId="43" r:id="rId35"/>
  </sheets>
  <definedNames>
    <definedName name="_xlnm._FilterDatabase" localSheetId="18" hidden="1">'問3-4'!$A$3:$W$14</definedName>
    <definedName name="_xlnm.Print_Area" localSheetId="0">表紙!$A$1:$E$27</definedName>
    <definedName name="_xlnm.Print_Area" localSheetId="1">'問1-1'!$A$1:$AX$33</definedName>
    <definedName name="_xlnm.Print_Area" localSheetId="3">'問1-3'!$A$1:$E$26</definedName>
    <definedName name="_xlnm.Print_Area" localSheetId="10">'問2-10～14'!$A$1:$S$41</definedName>
    <definedName name="_xlnm.Print_Area" localSheetId="11">'問2-15･16'!$A$1:$E$42</definedName>
    <definedName name="_xlnm.Print_Area" localSheetId="14">'問2-21～24'!$A$1:$P$37</definedName>
    <definedName name="_xlnm.Print_Area" localSheetId="7">'問2-3～7'!$A$1:$S$43</definedName>
    <definedName name="_xlnm.Print_Area" localSheetId="19">'問3-5'!$A$1:$U$48</definedName>
    <definedName name="_xlnm.Print_Area" localSheetId="29">'問5-12'!$A$1:$E$54</definedName>
    <definedName name="_xlnm.Print_Area" localSheetId="23">'問5-4'!$A$1:$AA$27</definedName>
    <definedName name="_xlnm.Print_Area" localSheetId="27">'問5-8～10'!$A$1:$E$38</definedName>
    <definedName name="_xlnm.Print_Area" localSheetId="30">'問6-1～3'!$A$1:$U$37</definedName>
    <definedName name="_xlnm.Print_Area" localSheetId="31">'問6-2（市町村別）'!$A$1:$G$37</definedName>
    <definedName name="_xlnm.Print_Area" localSheetId="32">'問6-4･5'!$A$1:$R$25</definedName>
    <definedName name="_xlnm.Print_Area" localSheetId="33">'問6-6'!$A$1:$S$47</definedName>
  </definedNames>
  <calcPr calcId="125725"/>
</workbook>
</file>

<file path=xl/calcChain.xml><?xml version="1.0" encoding="utf-8"?>
<calcChain xmlns="http://schemas.openxmlformats.org/spreadsheetml/2006/main">
  <c r="E51" i="28"/>
  <c r="F41"/>
  <c r="H22" i="16"/>
  <c r="H23"/>
  <c r="H24"/>
  <c r="H21"/>
  <c r="H5"/>
  <c r="H6"/>
  <c r="H7"/>
  <c r="H8"/>
  <c r="H9"/>
  <c r="H10"/>
  <c r="H11"/>
  <c r="H12"/>
  <c r="H13"/>
  <c r="H14"/>
  <c r="H15"/>
  <c r="H4"/>
  <c r="H16" s="1"/>
  <c r="G16"/>
  <c r="C16" i="35"/>
  <c r="C17"/>
  <c r="C18"/>
  <c r="C23" s="1"/>
  <c r="C19"/>
  <c r="C20"/>
  <c r="C21"/>
  <c r="C22"/>
  <c r="C15"/>
  <c r="C28"/>
  <c r="B23"/>
  <c r="D23" i="33"/>
  <c r="D24"/>
  <c r="D25"/>
  <c r="D22"/>
  <c r="D5"/>
  <c r="D6"/>
  <c r="D7"/>
  <c r="D8"/>
  <c r="D9"/>
  <c r="D10"/>
  <c r="D11"/>
  <c r="D12"/>
  <c r="D13"/>
  <c r="D14"/>
  <c r="D15"/>
  <c r="D16"/>
  <c r="D17"/>
  <c r="D4"/>
  <c r="C18"/>
  <c r="R6" i="31"/>
  <c r="R7"/>
  <c r="R8"/>
  <c r="R9"/>
  <c r="R10"/>
  <c r="R11"/>
  <c r="R12"/>
  <c r="R13"/>
  <c r="R14"/>
  <c r="R15"/>
  <c r="R16"/>
  <c r="R17"/>
  <c r="R18"/>
  <c r="R19"/>
  <c r="R20"/>
  <c r="R5"/>
  <c r="Q21"/>
  <c r="I30"/>
  <c r="I31"/>
  <c r="I32"/>
  <c r="I33"/>
  <c r="I34"/>
  <c r="I35"/>
  <c r="I36"/>
  <c r="I37"/>
  <c r="I38"/>
  <c r="I39"/>
  <c r="I40"/>
  <c r="I41"/>
  <c r="I42"/>
  <c r="I29"/>
  <c r="H43"/>
  <c r="I13"/>
  <c r="I14"/>
  <c r="I15"/>
  <c r="I16"/>
  <c r="I17"/>
  <c r="I18"/>
  <c r="I19"/>
  <c r="I20"/>
  <c r="I21"/>
  <c r="I22"/>
  <c r="I23"/>
  <c r="I24"/>
  <c r="I12"/>
  <c r="I6"/>
  <c r="I7"/>
  <c r="I5"/>
  <c r="D40"/>
  <c r="D41"/>
  <c r="D42"/>
  <c r="D43"/>
  <c r="D44"/>
  <c r="D45"/>
  <c r="D27"/>
  <c r="D28"/>
  <c r="D29"/>
  <c r="D30"/>
  <c r="D31"/>
  <c r="D32"/>
  <c r="D33"/>
  <c r="D34"/>
  <c r="D35"/>
  <c r="D36"/>
  <c r="D37"/>
  <c r="D38"/>
  <c r="D39"/>
  <c r="D26"/>
  <c r="D13"/>
  <c r="D14"/>
  <c r="D15"/>
  <c r="D16"/>
  <c r="D17"/>
  <c r="D18"/>
  <c r="D19"/>
  <c r="D20"/>
  <c r="D21"/>
  <c r="D12"/>
  <c r="D6"/>
  <c r="C22"/>
  <c r="D5"/>
  <c r="Q24" i="30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P25"/>
  <c r="M16"/>
  <c r="M17"/>
  <c r="M18"/>
  <c r="M19"/>
  <c r="M20"/>
  <c r="M21"/>
  <c r="M22"/>
  <c r="M23"/>
  <c r="M24"/>
  <c r="M6"/>
  <c r="M7"/>
  <c r="M8"/>
  <c r="M9"/>
  <c r="M10"/>
  <c r="M11"/>
  <c r="M12"/>
  <c r="M13"/>
  <c r="M14"/>
  <c r="M15"/>
  <c r="M5"/>
  <c r="L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25"/>
  <c r="D15"/>
  <c r="D16"/>
  <c r="D17"/>
  <c r="D18"/>
  <c r="D19"/>
  <c r="D20"/>
  <c r="D21"/>
  <c r="D22"/>
  <c r="D23"/>
  <c r="D24"/>
  <c r="D6"/>
  <c r="D7"/>
  <c r="D8"/>
  <c r="D9"/>
  <c r="D10"/>
  <c r="D11"/>
  <c r="D12"/>
  <c r="D13"/>
  <c r="D14"/>
  <c r="D5"/>
  <c r="U25" i="29"/>
  <c r="U26"/>
  <c r="U27"/>
  <c r="U28"/>
  <c r="U24"/>
  <c r="P25"/>
  <c r="P26"/>
  <c r="P27"/>
  <c r="P28"/>
  <c r="P29"/>
  <c r="P30"/>
  <c r="P31"/>
  <c r="P32"/>
  <c r="P24"/>
  <c r="Q7"/>
  <c r="Q8"/>
  <c r="Q9"/>
  <c r="Q10"/>
  <c r="Q11"/>
  <c r="Q12"/>
  <c r="Q13"/>
  <c r="Q14"/>
  <c r="Q15"/>
  <c r="Q16"/>
  <c r="Q6"/>
  <c r="Q17" s="1"/>
  <c r="P17"/>
  <c r="J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G18"/>
  <c r="G19"/>
  <c r="G20"/>
  <c r="G21"/>
  <c r="G22"/>
  <c r="G23"/>
  <c r="G24"/>
  <c r="G25"/>
  <c r="G26"/>
  <c r="G27"/>
  <c r="G28"/>
  <c r="G29"/>
  <c r="G7"/>
  <c r="G8"/>
  <c r="G9"/>
  <c r="G10"/>
  <c r="G11"/>
  <c r="G12"/>
  <c r="G13"/>
  <c r="G14"/>
  <c r="G15"/>
  <c r="G16"/>
  <c r="G17"/>
  <c r="G6"/>
  <c r="C6"/>
  <c r="C7"/>
  <c r="C8"/>
  <c r="C9"/>
  <c r="C10"/>
  <c r="C11"/>
  <c r="C12"/>
  <c r="C13"/>
  <c r="C14"/>
  <c r="D16" i="42"/>
  <c r="E7"/>
  <c r="E8"/>
  <c r="E6"/>
  <c r="D29" i="41"/>
  <c r="D30"/>
  <c r="D31"/>
  <c r="D32"/>
  <c r="D33"/>
  <c r="D34"/>
  <c r="D35"/>
  <c r="D36"/>
  <c r="D37"/>
  <c r="D28"/>
  <c r="F14" i="22"/>
  <c r="F15"/>
  <c r="F16"/>
  <c r="F19"/>
  <c r="F20"/>
  <c r="F21"/>
  <c r="F23"/>
  <c r="F24"/>
  <c r="F6"/>
  <c r="F7"/>
  <c r="F8"/>
  <c r="F9"/>
  <c r="F10"/>
  <c r="F11"/>
  <c r="F5"/>
  <c r="E25"/>
  <c r="Q36" i="28"/>
  <c r="Q20"/>
  <c r="Q21"/>
  <c r="Q22"/>
  <c r="Q23"/>
  <c r="Q24"/>
  <c r="Q25"/>
  <c r="Q19"/>
  <c r="Q7"/>
  <c r="Q8"/>
  <c r="Q9"/>
  <c r="Q10"/>
  <c r="Q11"/>
  <c r="Q12"/>
  <c r="Q13"/>
  <c r="Q14"/>
  <c r="Q15"/>
  <c r="Q16"/>
  <c r="Q6"/>
  <c r="Q37" s="1"/>
  <c r="P37"/>
  <c r="F50"/>
  <c r="F42"/>
  <c r="F43"/>
  <c r="F33"/>
  <c r="F34"/>
  <c r="F35"/>
  <c r="F36"/>
  <c r="F37"/>
  <c r="F38"/>
  <c r="F32"/>
  <c r="E6"/>
  <c r="E7"/>
  <c r="E8"/>
  <c r="E9"/>
  <c r="E10"/>
  <c r="E11"/>
  <c r="E12"/>
  <c r="E13"/>
  <c r="E14"/>
  <c r="E15"/>
  <c r="E16"/>
  <c r="E5"/>
  <c r="D43" i="27"/>
  <c r="D44"/>
  <c r="D45"/>
  <c r="D46"/>
  <c r="D47"/>
  <c r="D48"/>
  <c r="D49"/>
  <c r="D50"/>
  <c r="D42"/>
  <c r="D51" s="1"/>
  <c r="C51"/>
  <c r="J29"/>
  <c r="J30"/>
  <c r="J31"/>
  <c r="J32"/>
  <c r="J33"/>
  <c r="J34"/>
  <c r="J35"/>
  <c r="J36"/>
  <c r="J28"/>
  <c r="J20"/>
  <c r="J21"/>
  <c r="J22"/>
  <c r="J23"/>
  <c r="J24"/>
  <c r="J25"/>
  <c r="J19"/>
  <c r="J7"/>
  <c r="J8"/>
  <c r="J9"/>
  <c r="J10"/>
  <c r="J11"/>
  <c r="J12"/>
  <c r="J13"/>
  <c r="J14"/>
  <c r="J15"/>
  <c r="J16"/>
  <c r="J6"/>
  <c r="I37"/>
  <c r="J37" s="1"/>
  <c r="D24" i="40"/>
  <c r="D25"/>
  <c r="D21"/>
  <c r="D22"/>
  <c r="D23"/>
  <c r="D26"/>
  <c r="D20"/>
  <c r="F8"/>
  <c r="F9"/>
  <c r="F11"/>
  <c r="F12"/>
  <c r="F7"/>
  <c r="D8"/>
  <c r="D9"/>
  <c r="D10"/>
  <c r="D11"/>
  <c r="D12"/>
  <c r="D7"/>
  <c r="D110" i="39"/>
  <c r="D109"/>
  <c r="D108"/>
  <c r="D107"/>
  <c r="I110"/>
  <c r="I109"/>
  <c r="I108"/>
  <c r="I107"/>
  <c r="I101"/>
  <c r="I100"/>
  <c r="I99"/>
  <c r="I98"/>
  <c r="D101"/>
  <c r="D100"/>
  <c r="D99"/>
  <c r="D98"/>
  <c r="D92"/>
  <c r="D91"/>
  <c r="D90"/>
  <c r="D89"/>
  <c r="I92"/>
  <c r="I91"/>
  <c r="I90"/>
  <c r="I89"/>
  <c r="D82"/>
  <c r="D81"/>
  <c r="D80"/>
  <c r="D79"/>
  <c r="I82"/>
  <c r="I81"/>
  <c r="I80"/>
  <c r="I79"/>
  <c r="I73"/>
  <c r="I72"/>
  <c r="I71"/>
  <c r="I70"/>
  <c r="D73"/>
  <c r="D72"/>
  <c r="D71"/>
  <c r="D70"/>
  <c r="D64"/>
  <c r="D63"/>
  <c r="D62"/>
  <c r="D61"/>
  <c r="I64"/>
  <c r="I63"/>
  <c r="I62"/>
  <c r="I61"/>
  <c r="I55"/>
  <c r="I54"/>
  <c r="I53"/>
  <c r="I52"/>
  <c r="D55"/>
  <c r="D54"/>
  <c r="D53"/>
  <c r="D52"/>
  <c r="D46"/>
  <c r="D45"/>
  <c r="D44"/>
  <c r="D43"/>
  <c r="I46"/>
  <c r="I45"/>
  <c r="I44"/>
  <c r="I43"/>
  <c r="I37"/>
  <c r="I36"/>
  <c r="I35"/>
  <c r="I34"/>
  <c r="D37"/>
  <c r="D36"/>
  <c r="D35"/>
  <c r="D34"/>
  <c r="I27"/>
  <c r="I26"/>
  <c r="I25"/>
  <c r="I24"/>
  <c r="D27"/>
  <c r="D26"/>
  <c r="D25"/>
  <c r="D24"/>
  <c r="D18"/>
  <c r="D17"/>
  <c r="D16"/>
  <c r="D15"/>
  <c r="I18"/>
  <c r="I17"/>
  <c r="I16"/>
  <c r="I15"/>
  <c r="I9"/>
  <c r="I8"/>
  <c r="I7"/>
  <c r="I6"/>
  <c r="D9"/>
  <c r="D7"/>
  <c r="D8"/>
  <c r="D6"/>
  <c r="C25" i="38"/>
  <c r="C26"/>
  <c r="C24"/>
  <c r="C7"/>
  <c r="C8"/>
  <c r="C9"/>
  <c r="C10"/>
  <c r="C19" s="1"/>
  <c r="C11"/>
  <c r="C12"/>
  <c r="C13"/>
  <c r="C14"/>
  <c r="C15"/>
  <c r="C16"/>
  <c r="C17"/>
  <c r="C18"/>
  <c r="C6"/>
  <c r="B19"/>
  <c r="D13" i="40" l="1"/>
  <c r="D18" i="33"/>
  <c r="F25" i="22"/>
  <c r="F51" i="28"/>
  <c r="C24" i="21"/>
  <c r="C23"/>
  <c r="C7"/>
  <c r="C8"/>
  <c r="C9"/>
  <c r="C10"/>
  <c r="C11"/>
  <c r="C6"/>
  <c r="B13"/>
  <c r="T46" i="20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M37"/>
  <c r="M38"/>
  <c r="M39"/>
  <c r="M40"/>
  <c r="M41"/>
  <c r="M42"/>
  <c r="M43"/>
  <c r="M44"/>
  <c r="M45"/>
  <c r="M46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14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L47"/>
  <c r="J47"/>
  <c r="E47"/>
  <c r="J9"/>
  <c r="Q47" l="1"/>
  <c r="S47"/>
  <c r="F38"/>
  <c r="F39"/>
  <c r="F40"/>
  <c r="F41"/>
  <c r="F42"/>
  <c r="F43"/>
  <c r="F44"/>
  <c r="F45"/>
  <c r="F46"/>
  <c r="F21"/>
  <c r="F22"/>
  <c r="F23"/>
  <c r="F24"/>
  <c r="F25"/>
  <c r="F26"/>
  <c r="F27"/>
  <c r="F28"/>
  <c r="F29"/>
  <c r="F30"/>
  <c r="F31"/>
  <c r="F32"/>
  <c r="F33"/>
  <c r="F34"/>
  <c r="F35"/>
  <c r="F36"/>
  <c r="F37"/>
  <c r="F15"/>
  <c r="F16"/>
  <c r="F17"/>
  <c r="F18"/>
  <c r="F19"/>
  <c r="F20"/>
  <c r="F14"/>
  <c r="D40"/>
  <c r="D41"/>
  <c r="D42"/>
  <c r="D43"/>
  <c r="D44"/>
  <c r="D45"/>
  <c r="D46"/>
  <c r="D26"/>
  <c r="D27"/>
  <c r="D28"/>
  <c r="D29"/>
  <c r="D30"/>
  <c r="D31"/>
  <c r="D32"/>
  <c r="D33"/>
  <c r="D34"/>
  <c r="D35"/>
  <c r="D36"/>
  <c r="D37"/>
  <c r="D38"/>
  <c r="D39"/>
  <c r="D15"/>
  <c r="D16"/>
  <c r="D17"/>
  <c r="D18"/>
  <c r="D19"/>
  <c r="D20"/>
  <c r="D21"/>
  <c r="D22"/>
  <c r="D23"/>
  <c r="D24"/>
  <c r="D25"/>
  <c r="D14"/>
  <c r="C47"/>
  <c r="R8"/>
  <c r="R7"/>
  <c r="R6"/>
  <c r="K8"/>
  <c r="K7"/>
  <c r="K6"/>
  <c r="D7"/>
  <c r="D8"/>
  <c r="D6"/>
  <c r="C9"/>
  <c r="C130" i="19"/>
  <c r="C129"/>
  <c r="C128"/>
  <c r="C127"/>
  <c r="C126"/>
  <c r="C125"/>
  <c r="C124"/>
  <c r="C123"/>
  <c r="G130"/>
  <c r="G129"/>
  <c r="G128"/>
  <c r="G127"/>
  <c r="G126"/>
  <c r="G125"/>
  <c r="G124"/>
  <c r="G123"/>
  <c r="G117"/>
  <c r="G116"/>
  <c r="G115"/>
  <c r="G114"/>
  <c r="G113"/>
  <c r="G112"/>
  <c r="G111"/>
  <c r="G110"/>
  <c r="C117"/>
  <c r="C116"/>
  <c r="C115"/>
  <c r="C114"/>
  <c r="C113"/>
  <c r="C112"/>
  <c r="C111"/>
  <c r="C110"/>
  <c r="C104"/>
  <c r="C103"/>
  <c r="C102"/>
  <c r="C101"/>
  <c r="C100"/>
  <c r="C99"/>
  <c r="C98"/>
  <c r="C97"/>
  <c r="G104"/>
  <c r="G103"/>
  <c r="G102"/>
  <c r="G101"/>
  <c r="G100"/>
  <c r="G99"/>
  <c r="G98"/>
  <c r="G97"/>
  <c r="G91"/>
  <c r="G90"/>
  <c r="G89"/>
  <c r="G88"/>
  <c r="G87"/>
  <c r="G86"/>
  <c r="G85"/>
  <c r="G84"/>
  <c r="C91"/>
  <c r="C90"/>
  <c r="C89"/>
  <c r="C88"/>
  <c r="C87"/>
  <c r="C86"/>
  <c r="C85"/>
  <c r="C84"/>
  <c r="C78"/>
  <c r="C77"/>
  <c r="C76"/>
  <c r="C75"/>
  <c r="C74"/>
  <c r="C73"/>
  <c r="C72"/>
  <c r="C71"/>
  <c r="G78"/>
  <c r="G77"/>
  <c r="G76"/>
  <c r="G75"/>
  <c r="G74"/>
  <c r="G73"/>
  <c r="G72"/>
  <c r="G71"/>
  <c r="C65"/>
  <c r="C64"/>
  <c r="C63"/>
  <c r="C62"/>
  <c r="C61"/>
  <c r="C60"/>
  <c r="C59"/>
  <c r="C58"/>
  <c r="G65"/>
  <c r="G64"/>
  <c r="G63"/>
  <c r="G62"/>
  <c r="G61"/>
  <c r="G60"/>
  <c r="G59"/>
  <c r="G58"/>
  <c r="C52"/>
  <c r="C51"/>
  <c r="C50"/>
  <c r="C49"/>
  <c r="C48"/>
  <c r="C47"/>
  <c r="C46"/>
  <c r="C45"/>
  <c r="G52"/>
  <c r="G51"/>
  <c r="G50"/>
  <c r="G49"/>
  <c r="G48"/>
  <c r="G47"/>
  <c r="G46"/>
  <c r="G45"/>
  <c r="G39"/>
  <c r="G38"/>
  <c r="G37"/>
  <c r="G36"/>
  <c r="G35"/>
  <c r="G34"/>
  <c r="G33"/>
  <c r="G32"/>
  <c r="C39"/>
  <c r="C38"/>
  <c r="C37"/>
  <c r="C36"/>
  <c r="C35"/>
  <c r="C34"/>
  <c r="C33"/>
  <c r="C32"/>
  <c r="C26"/>
  <c r="C25"/>
  <c r="C24"/>
  <c r="C23"/>
  <c r="C22"/>
  <c r="C21"/>
  <c r="C20"/>
  <c r="C19"/>
  <c r="G26"/>
  <c r="G25"/>
  <c r="G24"/>
  <c r="G23"/>
  <c r="G22"/>
  <c r="G21"/>
  <c r="G20"/>
  <c r="G19"/>
  <c r="G13"/>
  <c r="G12"/>
  <c r="G11"/>
  <c r="G10"/>
  <c r="G9"/>
  <c r="G8"/>
  <c r="G7"/>
  <c r="G6"/>
  <c r="C7"/>
  <c r="C8"/>
  <c r="C9"/>
  <c r="C10"/>
  <c r="C11"/>
  <c r="C12"/>
  <c r="C13"/>
  <c r="C6"/>
  <c r="B79"/>
  <c r="B66"/>
  <c r="F131"/>
  <c r="B131"/>
  <c r="B118"/>
  <c r="F118"/>
  <c r="F105"/>
  <c r="B105"/>
  <c r="B92"/>
  <c r="F92"/>
  <c r="F79"/>
  <c r="F66"/>
  <c r="F53"/>
  <c r="B53"/>
  <c r="F40"/>
  <c r="B40"/>
  <c r="F14"/>
  <c r="B14"/>
  <c r="B27"/>
  <c r="C20" i="18"/>
  <c r="C19"/>
  <c r="C18"/>
  <c r="C17"/>
  <c r="C16"/>
  <c r="C15"/>
  <c r="C6"/>
  <c r="C7"/>
  <c r="C8"/>
  <c r="C9"/>
  <c r="C10"/>
  <c r="C5"/>
  <c r="C28" i="26"/>
  <c r="C27"/>
  <c r="C26"/>
  <c r="C25"/>
  <c r="C24"/>
  <c r="G28"/>
  <c r="G27"/>
  <c r="G26"/>
  <c r="G25"/>
  <c r="G24"/>
  <c r="G19"/>
  <c r="G18"/>
  <c r="G17"/>
  <c r="G16"/>
  <c r="G15"/>
  <c r="C19"/>
  <c r="C18"/>
  <c r="C17"/>
  <c r="C16"/>
  <c r="C15"/>
  <c r="C27" i="25"/>
  <c r="C26"/>
  <c r="C25"/>
  <c r="C24"/>
  <c r="C19"/>
  <c r="C18"/>
  <c r="C17"/>
  <c r="C16"/>
  <c r="G19"/>
  <c r="G18"/>
  <c r="G17"/>
  <c r="G16"/>
  <c r="G11"/>
  <c r="G10"/>
  <c r="G9"/>
  <c r="G8"/>
  <c r="C9"/>
  <c r="C10"/>
  <c r="C11"/>
  <c r="C8"/>
  <c r="B37" i="1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C32"/>
  <c r="C33"/>
  <c r="C34"/>
  <c r="C35"/>
  <c r="C36"/>
  <c r="C19"/>
  <c r="C20"/>
  <c r="C21"/>
  <c r="C22"/>
  <c r="C23"/>
  <c r="C24"/>
  <c r="C25"/>
  <c r="C26"/>
  <c r="C27"/>
  <c r="C28"/>
  <c r="C29"/>
  <c r="C30"/>
  <c r="C31"/>
  <c r="C18"/>
  <c r="O5"/>
  <c r="O6"/>
  <c r="O7"/>
  <c r="O8"/>
  <c r="O4"/>
  <c r="N9"/>
  <c r="D14" i="16"/>
  <c r="D15"/>
  <c r="D16"/>
  <c r="D17"/>
  <c r="D18"/>
  <c r="D13"/>
  <c r="D5"/>
  <c r="D6"/>
  <c r="D4"/>
  <c r="D26" i="15"/>
  <c r="D27"/>
  <c r="D28"/>
  <c r="D29"/>
  <c r="D30"/>
  <c r="D31"/>
  <c r="D32"/>
  <c r="D33"/>
  <c r="D34"/>
  <c r="D35"/>
  <c r="D36"/>
  <c r="D37"/>
  <c r="D38"/>
  <c r="D25"/>
  <c r="C39"/>
  <c r="D5"/>
  <c r="D6"/>
  <c r="D7"/>
  <c r="D8"/>
  <c r="D9"/>
  <c r="D10"/>
  <c r="D11"/>
  <c r="D12"/>
  <c r="D4"/>
  <c r="C13"/>
  <c r="M10" i="14"/>
  <c r="M11"/>
  <c r="M12"/>
  <c r="M13"/>
  <c r="M14"/>
  <c r="M15"/>
  <c r="M9"/>
  <c r="F33"/>
  <c r="F31"/>
  <c r="F32"/>
  <c r="F23"/>
  <c r="F24"/>
  <c r="F25"/>
  <c r="F26"/>
  <c r="F27"/>
  <c r="F28"/>
  <c r="F29"/>
  <c r="F30"/>
  <c r="F22"/>
  <c r="F15"/>
  <c r="D5"/>
  <c r="D6"/>
  <c r="D7"/>
  <c r="D8"/>
  <c r="D4"/>
  <c r="C10" i="13"/>
  <c r="C9"/>
  <c r="C8"/>
  <c r="C7"/>
  <c r="C20"/>
  <c r="C19"/>
  <c r="C18"/>
  <c r="C17"/>
  <c r="C31"/>
  <c r="C30"/>
  <c r="C29"/>
  <c r="C28"/>
  <c r="C42"/>
  <c r="C41"/>
  <c r="C40"/>
  <c r="C39"/>
  <c r="G42"/>
  <c r="G41"/>
  <c r="G40"/>
  <c r="G39"/>
  <c r="G31"/>
  <c r="G30"/>
  <c r="G29"/>
  <c r="G28"/>
  <c r="G21"/>
  <c r="G20"/>
  <c r="G19"/>
  <c r="G18"/>
  <c r="G17"/>
  <c r="G10"/>
  <c r="G9"/>
  <c r="G8"/>
  <c r="G7"/>
  <c r="F22"/>
  <c r="M28" i="11"/>
  <c r="M29"/>
  <c r="M30"/>
  <c r="M31"/>
  <c r="M32"/>
  <c r="M33"/>
  <c r="M34"/>
  <c r="M35"/>
  <c r="M27"/>
  <c r="K28"/>
  <c r="K29"/>
  <c r="K30"/>
  <c r="K31"/>
  <c r="K32"/>
  <c r="K33"/>
  <c r="K34"/>
  <c r="K35"/>
  <c r="K27"/>
  <c r="J6" i="12" l="1"/>
  <c r="J7"/>
  <c r="J8"/>
  <c r="J9"/>
  <c r="J10"/>
  <c r="J11"/>
  <c r="J12"/>
  <c r="J13"/>
  <c r="J14"/>
  <c r="J15"/>
  <c r="J16"/>
  <c r="J17"/>
  <c r="J18"/>
  <c r="J5"/>
  <c r="D25"/>
  <c r="D26"/>
  <c r="D27"/>
  <c r="D28"/>
  <c r="D29"/>
  <c r="D30"/>
  <c r="D31"/>
  <c r="D32"/>
  <c r="D33"/>
  <c r="D24"/>
  <c r="M6" i="11"/>
  <c r="M7"/>
  <c r="M8"/>
  <c r="M9"/>
  <c r="M10"/>
  <c r="M11"/>
  <c r="M12"/>
  <c r="M13"/>
  <c r="M14"/>
  <c r="M15"/>
  <c r="M16"/>
  <c r="M17"/>
  <c r="M18"/>
  <c r="M19"/>
  <c r="M5"/>
  <c r="K6"/>
  <c r="K7"/>
  <c r="K8"/>
  <c r="K9"/>
  <c r="K10"/>
  <c r="K11"/>
  <c r="K12"/>
  <c r="K13"/>
  <c r="K14"/>
  <c r="K15"/>
  <c r="K16"/>
  <c r="K17"/>
  <c r="K18"/>
  <c r="K19"/>
  <c r="K5"/>
  <c r="D5" i="41"/>
  <c r="D6"/>
  <c r="D7"/>
  <c r="D8"/>
  <c r="D4"/>
  <c r="F32" i="11"/>
  <c r="F33"/>
  <c r="F34"/>
  <c r="F35"/>
  <c r="F36"/>
  <c r="F37"/>
  <c r="F38"/>
  <c r="F39"/>
  <c r="F40"/>
  <c r="F41"/>
  <c r="F31"/>
  <c r="R5"/>
  <c r="R6"/>
  <c r="R7"/>
  <c r="R8"/>
  <c r="R9"/>
  <c r="R10"/>
  <c r="R11"/>
  <c r="R12"/>
  <c r="R13"/>
  <c r="R14"/>
  <c r="R4"/>
  <c r="R15" s="1"/>
  <c r="Q1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5"/>
  <c r="G9" i="6"/>
  <c r="G8"/>
  <c r="G7"/>
  <c r="G6"/>
  <c r="G5"/>
  <c r="E9"/>
  <c r="E8"/>
  <c r="E7"/>
  <c r="E6"/>
  <c r="E5"/>
  <c r="C6"/>
  <c r="C7"/>
  <c r="C8"/>
  <c r="C9"/>
  <c r="C5"/>
  <c r="F10"/>
  <c r="D10"/>
  <c r="B10"/>
  <c r="G204" i="5"/>
  <c r="G205"/>
  <c r="G206"/>
  <c r="G207"/>
  <c r="G208"/>
  <c r="G209"/>
  <c r="G210"/>
  <c r="G211"/>
  <c r="G203"/>
  <c r="C204"/>
  <c r="C205"/>
  <c r="C206"/>
  <c r="C207"/>
  <c r="C208"/>
  <c r="C209"/>
  <c r="C210"/>
  <c r="C211"/>
  <c r="C212"/>
  <c r="C213"/>
  <c r="C214"/>
  <c r="C215"/>
  <c r="C203"/>
  <c r="F212"/>
  <c r="G183"/>
  <c r="G184"/>
  <c r="G185"/>
  <c r="G186"/>
  <c r="G187"/>
  <c r="G188"/>
  <c r="G189"/>
  <c r="G182"/>
  <c r="C183"/>
  <c r="C184"/>
  <c r="C185"/>
  <c r="C186"/>
  <c r="C187"/>
  <c r="C188"/>
  <c r="C189"/>
  <c r="C190"/>
  <c r="C182"/>
  <c r="G169"/>
  <c r="G168"/>
  <c r="G167"/>
  <c r="G166"/>
  <c r="G165"/>
  <c r="C166"/>
  <c r="C167"/>
  <c r="C168"/>
  <c r="C169"/>
  <c r="C165"/>
  <c r="B155"/>
  <c r="C154"/>
  <c r="C147" l="1"/>
  <c r="C148"/>
  <c r="C149"/>
  <c r="C150"/>
  <c r="C151"/>
  <c r="C152"/>
  <c r="C153"/>
  <c r="C146"/>
  <c r="G127"/>
  <c r="G128"/>
  <c r="G129"/>
  <c r="G130"/>
  <c r="G126"/>
  <c r="C127"/>
  <c r="C128"/>
  <c r="C129"/>
  <c r="C130"/>
  <c r="C131"/>
  <c r="C132"/>
  <c r="C133"/>
  <c r="C126"/>
  <c r="G102"/>
  <c r="G103"/>
  <c r="G104"/>
  <c r="G105"/>
  <c r="G106"/>
  <c r="G107"/>
  <c r="G108"/>
  <c r="G109"/>
  <c r="G101"/>
  <c r="F110"/>
  <c r="C102"/>
  <c r="C103"/>
  <c r="C104"/>
  <c r="C105"/>
  <c r="C106"/>
  <c r="C107"/>
  <c r="C108"/>
  <c r="C109"/>
  <c r="C110"/>
  <c r="C111"/>
  <c r="C112"/>
  <c r="C113"/>
  <c r="C101"/>
  <c r="B114"/>
  <c r="G84"/>
  <c r="G85"/>
  <c r="G86"/>
  <c r="G87"/>
  <c r="G83"/>
  <c r="C84"/>
  <c r="C85"/>
  <c r="C86"/>
  <c r="C87"/>
  <c r="C88"/>
  <c r="C83"/>
  <c r="G70"/>
  <c r="G69"/>
  <c r="G68"/>
  <c r="G67"/>
  <c r="G66"/>
  <c r="C67"/>
  <c r="C68"/>
  <c r="C69"/>
  <c r="C70"/>
  <c r="C66"/>
  <c r="G46"/>
  <c r="G47"/>
  <c r="G48"/>
  <c r="G49"/>
  <c r="G50"/>
  <c r="G51"/>
  <c r="G52"/>
  <c r="G53"/>
  <c r="G45"/>
  <c r="C46"/>
  <c r="C47"/>
  <c r="C45"/>
  <c r="G28"/>
  <c r="G29"/>
  <c r="G30"/>
  <c r="G31"/>
  <c r="G27"/>
  <c r="C28"/>
  <c r="C29"/>
  <c r="C30"/>
  <c r="C31"/>
  <c r="C32"/>
  <c r="C27"/>
  <c r="G8"/>
  <c r="G9"/>
  <c r="G10"/>
  <c r="G11"/>
  <c r="G12"/>
  <c r="G13"/>
  <c r="G14"/>
  <c r="G7"/>
  <c r="C8"/>
  <c r="C9"/>
  <c r="C7"/>
  <c r="B10"/>
  <c r="D13" i="4"/>
  <c r="D14"/>
  <c r="D15"/>
  <c r="D16"/>
  <c r="D17"/>
  <c r="D12"/>
  <c r="C18"/>
  <c r="C34"/>
  <c r="D6"/>
  <c r="D7"/>
  <c r="D5"/>
  <c r="C8"/>
  <c r="Q32" i="3"/>
  <c r="Q33"/>
  <c r="Q34"/>
  <c r="Q35"/>
  <c r="Q36"/>
  <c r="Q37"/>
  <c r="Q31"/>
  <c r="P38"/>
  <c r="M56"/>
  <c r="M57"/>
  <c r="M58"/>
  <c r="M59"/>
  <c r="M60"/>
  <c r="M61"/>
  <c r="M62"/>
  <c r="M63"/>
  <c r="M64"/>
  <c r="M65"/>
  <c r="M66"/>
  <c r="M67"/>
  <c r="M55"/>
  <c r="M32"/>
  <c r="M33"/>
  <c r="M34"/>
  <c r="M35"/>
  <c r="M36"/>
  <c r="M37"/>
  <c r="M38"/>
  <c r="M39"/>
  <c r="M40"/>
  <c r="M41"/>
  <c r="M42"/>
  <c r="M43"/>
  <c r="M31"/>
  <c r="L44"/>
  <c r="M8"/>
  <c r="M9"/>
  <c r="M10"/>
  <c r="M11"/>
  <c r="M12"/>
  <c r="M13"/>
  <c r="M14"/>
  <c r="M15"/>
  <c r="M16"/>
  <c r="M17"/>
  <c r="M18"/>
  <c r="M19"/>
  <c r="M7"/>
  <c r="L20"/>
  <c r="G14"/>
  <c r="D56"/>
  <c r="D57"/>
  <c r="D58"/>
  <c r="D59"/>
  <c r="D60"/>
  <c r="D61"/>
  <c r="D62"/>
  <c r="D63"/>
  <c r="D64"/>
  <c r="D65"/>
  <c r="D66"/>
  <c r="D67"/>
  <c r="D55"/>
  <c r="C68"/>
  <c r="D33"/>
  <c r="D34"/>
  <c r="D35"/>
  <c r="D36"/>
  <c r="D37"/>
  <c r="D38"/>
  <c r="D39"/>
  <c r="D40"/>
  <c r="D41"/>
  <c r="D42"/>
  <c r="D43"/>
  <c r="D32"/>
  <c r="D31"/>
  <c r="C44"/>
  <c r="D8"/>
  <c r="D9"/>
  <c r="D10"/>
  <c r="D11"/>
  <c r="D12"/>
  <c r="D13"/>
  <c r="D14"/>
  <c r="D15"/>
  <c r="D16"/>
  <c r="D17"/>
  <c r="D18"/>
  <c r="D19"/>
  <c r="D7"/>
  <c r="C20"/>
  <c r="AW19" i="2"/>
  <c r="AW20"/>
  <c r="AW21"/>
  <c r="AW22"/>
  <c r="AW23"/>
  <c r="AW24"/>
  <c r="AW25"/>
  <c r="AW26"/>
  <c r="AW27"/>
  <c r="AW28"/>
  <c r="AW29"/>
  <c r="AW18"/>
  <c r="AW30" s="1"/>
  <c r="AV30"/>
  <c r="AW9"/>
  <c r="AW10"/>
  <c r="AW13" s="1"/>
  <c r="AW11"/>
  <c r="AW12"/>
  <c r="AW8"/>
  <c r="AV13"/>
  <c r="AR19"/>
  <c r="AR20"/>
  <c r="AR21"/>
  <c r="AR22"/>
  <c r="AR23"/>
  <c r="AR24"/>
  <c r="AR25"/>
  <c r="AR26"/>
  <c r="AR27"/>
  <c r="AR28"/>
  <c r="AR29"/>
  <c r="AR30"/>
  <c r="AR18"/>
  <c r="AR31" s="1"/>
  <c r="AQ31"/>
  <c r="AR9"/>
  <c r="AR10"/>
  <c r="AR13" s="1"/>
  <c r="AR11"/>
  <c r="AR12"/>
  <c r="AR8"/>
  <c r="AQ13"/>
  <c r="AN19"/>
  <c r="AN20"/>
  <c r="AN21"/>
  <c r="AN22"/>
  <c r="AN23"/>
  <c r="AN24"/>
  <c r="AN25"/>
  <c r="AN26"/>
  <c r="AN27"/>
  <c r="AN28"/>
  <c r="AN29"/>
  <c r="AN30"/>
  <c r="AN31"/>
  <c r="AN18"/>
  <c r="AN32" s="1"/>
  <c r="AM32"/>
  <c r="AN9"/>
  <c r="AN10"/>
  <c r="AN11"/>
  <c r="AN12"/>
  <c r="AN8"/>
  <c r="AN13" s="1"/>
  <c r="AM13"/>
  <c r="AI19"/>
  <c r="AI20"/>
  <c r="AI21"/>
  <c r="AI22"/>
  <c r="AI23"/>
  <c r="AI24"/>
  <c r="AI25"/>
  <c r="AI26"/>
  <c r="AI27"/>
  <c r="AI28"/>
  <c r="AI29"/>
  <c r="AI18"/>
  <c r="AI30" s="1"/>
  <c r="AH30"/>
  <c r="AI9"/>
  <c r="AI10"/>
  <c r="AI13" s="1"/>
  <c r="AI11"/>
  <c r="AI12"/>
  <c r="AI8"/>
  <c r="AH13"/>
  <c r="AE19"/>
  <c r="AE20"/>
  <c r="AE21"/>
  <c r="AE22"/>
  <c r="AE23"/>
  <c r="AE24"/>
  <c r="AE25"/>
  <c r="AE26"/>
  <c r="AE27"/>
  <c r="AE28"/>
  <c r="AE29"/>
  <c r="AE30"/>
  <c r="AE18"/>
  <c r="AE31" s="1"/>
  <c r="AD31"/>
  <c r="AE9"/>
  <c r="AE10"/>
  <c r="AE11"/>
  <c r="AE12"/>
  <c r="AE8"/>
  <c r="AD13"/>
  <c r="Z19"/>
  <c r="Z20"/>
  <c r="Z21"/>
  <c r="Z22"/>
  <c r="Z23"/>
  <c r="Z24"/>
  <c r="Z25"/>
  <c r="Z26"/>
  <c r="Z27"/>
  <c r="Z28"/>
  <c r="Z29"/>
  <c r="Z30"/>
  <c r="Z18"/>
  <c r="Z31" s="1"/>
  <c r="Y31"/>
  <c r="Z9"/>
  <c r="Z10"/>
  <c r="Z11"/>
  <c r="Z12"/>
  <c r="Z8"/>
  <c r="Y13"/>
  <c r="V19"/>
  <c r="V20"/>
  <c r="V21"/>
  <c r="V22"/>
  <c r="V23"/>
  <c r="V24"/>
  <c r="V25"/>
  <c r="V26"/>
  <c r="V27"/>
  <c r="V28"/>
  <c r="V29"/>
  <c r="V30"/>
  <c r="V18"/>
  <c r="U31"/>
  <c r="V9"/>
  <c r="V10"/>
  <c r="V11"/>
  <c r="V12"/>
  <c r="V8"/>
  <c r="V13" s="1"/>
  <c r="U13"/>
  <c r="Q19"/>
  <c r="Q20"/>
  <c r="Q21"/>
  <c r="Q22"/>
  <c r="Q23"/>
  <c r="Q24"/>
  <c r="Q25"/>
  <c r="Q26"/>
  <c r="Q27"/>
  <c r="Q28"/>
  <c r="Q18"/>
  <c r="Q29" s="1"/>
  <c r="Q9"/>
  <c r="Q10"/>
  <c r="Q11"/>
  <c r="Q12"/>
  <c r="Q8"/>
  <c r="P13"/>
  <c r="M19"/>
  <c r="M20"/>
  <c r="M21"/>
  <c r="M22"/>
  <c r="M23"/>
  <c r="M24"/>
  <c r="M25"/>
  <c r="M26"/>
  <c r="M18"/>
  <c r="L27"/>
  <c r="M9"/>
  <c r="M10"/>
  <c r="M11"/>
  <c r="M12"/>
  <c r="M8"/>
  <c r="L13"/>
  <c r="H18"/>
  <c r="H19"/>
  <c r="H20"/>
  <c r="H21"/>
  <c r="H22"/>
  <c r="H23"/>
  <c r="H17"/>
  <c r="G25"/>
  <c r="G24"/>
  <c r="H11"/>
  <c r="H9"/>
  <c r="H10"/>
  <c r="H8"/>
  <c r="G12"/>
  <c r="D18"/>
  <c r="D19"/>
  <c r="D20"/>
  <c r="D21"/>
  <c r="D22"/>
  <c r="D23"/>
  <c r="D24"/>
  <c r="D17"/>
  <c r="C25"/>
  <c r="D9"/>
  <c r="D10"/>
  <c r="D11"/>
  <c r="D8"/>
  <c r="C12"/>
  <c r="D16" i="1"/>
  <c r="D17"/>
  <c r="D18"/>
  <c r="D19"/>
  <c r="D20"/>
  <c r="D21"/>
  <c r="D22"/>
  <c r="D23"/>
  <c r="D24"/>
  <c r="D25"/>
  <c r="D15"/>
  <c r="Z13" i="2" l="1"/>
  <c r="AE13"/>
  <c r="V31"/>
  <c r="M27"/>
  <c r="M13"/>
  <c r="D25"/>
  <c r="Q13"/>
  <c r="H12"/>
  <c r="D12"/>
  <c r="H24"/>
  <c r="D8" i="1"/>
  <c r="D7"/>
  <c r="C9"/>
</calcChain>
</file>

<file path=xl/sharedStrings.xml><?xml version="1.0" encoding="utf-8"?>
<sst xmlns="http://schemas.openxmlformats.org/spreadsheetml/2006/main" count="3097" uniqueCount="841">
  <si>
    <t>表紙：調査票記入者の内訳</t>
    <rPh sb="0" eb="2">
      <t>ヒョウシ</t>
    </rPh>
    <rPh sb="3" eb="6">
      <t>チョウサヒョウ</t>
    </rPh>
    <rPh sb="6" eb="8">
      <t>キニュウ</t>
    </rPh>
    <rPh sb="8" eb="9">
      <t>シャ</t>
    </rPh>
    <rPh sb="10" eb="12">
      <t>ウチワケ</t>
    </rPh>
    <phoneticPr fontId="2"/>
  </si>
  <si>
    <t>本人</t>
    <rPh sb="0" eb="2">
      <t>ホンニン</t>
    </rPh>
    <phoneticPr fontId="2"/>
  </si>
  <si>
    <t>総数</t>
    <rPh sb="0" eb="2">
      <t>ソウスウ</t>
    </rPh>
    <phoneticPr fontId="2"/>
  </si>
  <si>
    <t>本人以外（代理記入）</t>
    <rPh sb="0" eb="2">
      <t>ホンニン</t>
    </rPh>
    <rPh sb="2" eb="4">
      <t>イガイ</t>
    </rPh>
    <rPh sb="5" eb="7">
      <t>ダイリ</t>
    </rPh>
    <rPh sb="7" eb="9">
      <t>キニュウ</t>
    </rPh>
    <phoneticPr fontId="2"/>
  </si>
  <si>
    <t>配偶者</t>
    <rPh sb="0" eb="3">
      <t>ハイグウシャ</t>
    </rPh>
    <phoneticPr fontId="2"/>
  </si>
  <si>
    <t>息子</t>
    <rPh sb="0" eb="2">
      <t>ムスコ</t>
    </rPh>
    <phoneticPr fontId="2"/>
  </si>
  <si>
    <t>娘</t>
    <rPh sb="0" eb="1">
      <t>ムスメ</t>
    </rPh>
    <phoneticPr fontId="2"/>
  </si>
  <si>
    <t>父親</t>
    <rPh sb="0" eb="2">
      <t>チチオヤ</t>
    </rPh>
    <phoneticPr fontId="2"/>
  </si>
  <si>
    <t>母親</t>
    <rPh sb="0" eb="2">
      <t>ハハオヤ</t>
    </rPh>
    <phoneticPr fontId="2"/>
  </si>
  <si>
    <t>兄弟</t>
    <rPh sb="0" eb="2">
      <t>キョウダイ</t>
    </rPh>
    <phoneticPr fontId="2"/>
  </si>
  <si>
    <t>姉妹</t>
    <rPh sb="0" eb="2">
      <t>シマイ</t>
    </rPh>
    <phoneticPr fontId="2"/>
  </si>
  <si>
    <t>祖父</t>
    <rPh sb="0" eb="2">
      <t>ソフ</t>
    </rPh>
    <phoneticPr fontId="2"/>
  </si>
  <si>
    <t>友人</t>
    <rPh sb="0" eb="2">
      <t>ユウジン</t>
    </rPh>
    <phoneticPr fontId="2"/>
  </si>
  <si>
    <t>職場の上司・同僚・部下</t>
    <rPh sb="0" eb="2">
      <t>ショクバ</t>
    </rPh>
    <rPh sb="3" eb="5">
      <t>ジョウシ</t>
    </rPh>
    <rPh sb="6" eb="8">
      <t>ドウリョウ</t>
    </rPh>
    <rPh sb="9" eb="11">
      <t>ブカ</t>
    </rPh>
    <phoneticPr fontId="2"/>
  </si>
  <si>
    <t>ヘルパー（制度利用）</t>
    <rPh sb="5" eb="7">
      <t>セイド</t>
    </rPh>
    <rPh sb="7" eb="9">
      <t>リヨウ</t>
    </rPh>
    <phoneticPr fontId="2"/>
  </si>
  <si>
    <t>ヘルパー（それ以外）</t>
    <rPh sb="7" eb="9">
      <t>イガイ</t>
    </rPh>
    <phoneticPr fontId="2"/>
  </si>
  <si>
    <t>施設職員・世話人</t>
    <rPh sb="0" eb="2">
      <t>シセツ</t>
    </rPh>
    <rPh sb="2" eb="4">
      <t>ショクイン</t>
    </rPh>
    <rPh sb="5" eb="7">
      <t>セワ</t>
    </rPh>
    <rPh sb="7" eb="8">
      <t>ニン</t>
    </rPh>
    <phoneticPr fontId="2"/>
  </si>
  <si>
    <t>福祉関係者</t>
    <rPh sb="0" eb="2">
      <t>フクシ</t>
    </rPh>
    <rPh sb="2" eb="4">
      <t>カンケイ</t>
    </rPh>
    <rPh sb="4" eb="5">
      <t>シャ</t>
    </rPh>
    <phoneticPr fontId="2"/>
  </si>
  <si>
    <t>その他</t>
    <rPh sb="2" eb="3">
      <t>タ</t>
    </rPh>
    <phoneticPr fontId="2"/>
  </si>
  <si>
    <t>本人からみた代理記入者の続柄</t>
    <rPh sb="0" eb="2">
      <t>ホンニン</t>
    </rPh>
    <rPh sb="6" eb="8">
      <t>ダイリ</t>
    </rPh>
    <rPh sb="8" eb="10">
      <t>キニュウ</t>
    </rPh>
    <rPh sb="10" eb="11">
      <t>シャ</t>
    </rPh>
    <rPh sb="12" eb="13">
      <t>ツヅ</t>
    </rPh>
    <rPh sb="13" eb="14">
      <t>ガラ</t>
    </rPh>
    <phoneticPr fontId="2"/>
  </si>
  <si>
    <t>人・機器の支援なしでする</t>
    <rPh sb="0" eb="1">
      <t>ヒト</t>
    </rPh>
    <rPh sb="2" eb="4">
      <t>キキ</t>
    </rPh>
    <rPh sb="5" eb="7">
      <t>シエン</t>
    </rPh>
    <phoneticPr fontId="2"/>
  </si>
  <si>
    <t>人の支援を受けてする</t>
    <rPh sb="0" eb="1">
      <t>ヒト</t>
    </rPh>
    <rPh sb="2" eb="4">
      <t>シエン</t>
    </rPh>
    <rPh sb="5" eb="6">
      <t>ウ</t>
    </rPh>
    <phoneticPr fontId="2"/>
  </si>
  <si>
    <t>支援機器を用いてする</t>
    <rPh sb="0" eb="2">
      <t>シエン</t>
    </rPh>
    <rPh sb="2" eb="4">
      <t>キキ</t>
    </rPh>
    <rPh sb="5" eb="6">
      <t>モチ</t>
    </rPh>
    <phoneticPr fontId="2"/>
  </si>
  <si>
    <t>無回答</t>
    <rPh sb="0" eb="3">
      <t>ムカイトウ</t>
    </rPh>
    <phoneticPr fontId="2"/>
  </si>
  <si>
    <t>度数</t>
    <rPh sb="0" eb="2">
      <t>ドスウ</t>
    </rPh>
    <phoneticPr fontId="2"/>
  </si>
  <si>
    <t>％</t>
    <phoneticPr fontId="2"/>
  </si>
  <si>
    <t>恋人</t>
    <rPh sb="0" eb="2">
      <t>コイビト</t>
    </rPh>
    <phoneticPr fontId="2"/>
  </si>
  <si>
    <t>医療従事者</t>
    <rPh sb="0" eb="2">
      <t>イリョウ</t>
    </rPh>
    <rPh sb="2" eb="5">
      <t>ジュウジシャ</t>
    </rPh>
    <phoneticPr fontId="2"/>
  </si>
  <si>
    <t>祖母</t>
    <rPh sb="0" eb="2">
      <t>ソボ</t>
    </rPh>
    <phoneticPr fontId="2"/>
  </si>
  <si>
    <t>学校の先生</t>
    <rPh sb="0" eb="2">
      <t>ガッコウ</t>
    </rPh>
    <rPh sb="3" eb="5">
      <t>センセイ</t>
    </rPh>
    <phoneticPr fontId="2"/>
  </si>
  <si>
    <t>ボランティア</t>
    <phoneticPr fontId="2"/>
  </si>
  <si>
    <t>義父</t>
    <rPh sb="0" eb="2">
      <t>ギフ</t>
    </rPh>
    <phoneticPr fontId="2"/>
  </si>
  <si>
    <t>近所の人</t>
    <rPh sb="0" eb="2">
      <t>キンジョ</t>
    </rPh>
    <rPh sb="3" eb="4">
      <t>ヒト</t>
    </rPh>
    <phoneticPr fontId="2"/>
  </si>
  <si>
    <t>しない</t>
    <phoneticPr fontId="2"/>
  </si>
  <si>
    <t>義母</t>
    <rPh sb="0" eb="2">
      <t>ギボ</t>
    </rPh>
    <phoneticPr fontId="2"/>
  </si>
  <si>
    <t>時間</t>
    <rPh sb="0" eb="2">
      <t>ジカン</t>
    </rPh>
    <phoneticPr fontId="2"/>
  </si>
  <si>
    <t>金額</t>
    <rPh sb="0" eb="2">
      <t>キンガク</t>
    </rPh>
    <phoneticPr fontId="2"/>
  </si>
  <si>
    <t>障害者自立支援法によるもの</t>
    <rPh sb="0" eb="3">
      <t>ショウガイシャ</t>
    </rPh>
    <rPh sb="3" eb="5">
      <t>ジリツ</t>
    </rPh>
    <rPh sb="5" eb="7">
      <t>シエン</t>
    </rPh>
    <rPh sb="7" eb="8">
      <t>ホウ</t>
    </rPh>
    <phoneticPr fontId="2"/>
  </si>
  <si>
    <t>介護保険制度によるもの</t>
    <rPh sb="0" eb="2">
      <t>カイゴ</t>
    </rPh>
    <rPh sb="2" eb="4">
      <t>ホケン</t>
    </rPh>
    <rPh sb="4" eb="6">
      <t>セイド</t>
    </rPh>
    <phoneticPr fontId="2"/>
  </si>
  <si>
    <t>支援費制度によるもの</t>
    <rPh sb="0" eb="2">
      <t>シエン</t>
    </rPh>
    <rPh sb="2" eb="3">
      <t>ヒ</t>
    </rPh>
    <rPh sb="3" eb="5">
      <t>セイド</t>
    </rPh>
    <phoneticPr fontId="2"/>
  </si>
  <si>
    <t>人数</t>
    <rPh sb="0" eb="2">
      <t>ニンズウ</t>
    </rPh>
    <phoneticPr fontId="2"/>
  </si>
  <si>
    <t>主な支援者（複数回答）</t>
    <rPh sb="0" eb="1">
      <t>オモ</t>
    </rPh>
    <rPh sb="2" eb="5">
      <t>シエンシャ</t>
    </rPh>
    <rPh sb="6" eb="8">
      <t>フクスウ</t>
    </rPh>
    <rPh sb="8" eb="10">
      <t>カイトウ</t>
    </rPh>
    <phoneticPr fontId="2"/>
  </si>
  <si>
    <t>利用の有無</t>
    <rPh sb="0" eb="2">
      <t>リヨウ</t>
    </rPh>
    <rPh sb="3" eb="5">
      <t>ウム</t>
    </rPh>
    <phoneticPr fontId="2"/>
  </si>
  <si>
    <t>はい</t>
    <phoneticPr fontId="2"/>
  </si>
  <si>
    <t>いいえ</t>
    <phoneticPr fontId="2"/>
  </si>
  <si>
    <t>利用していた場合の自己負担額</t>
    <rPh sb="0" eb="2">
      <t>リヨウ</t>
    </rPh>
    <rPh sb="6" eb="8">
      <t>バアイ</t>
    </rPh>
    <rPh sb="9" eb="11">
      <t>ジコ</t>
    </rPh>
    <rPh sb="11" eb="13">
      <t>フタン</t>
    </rPh>
    <rPh sb="13" eb="14">
      <t>ガク</t>
    </rPh>
    <phoneticPr fontId="2"/>
  </si>
  <si>
    <t>利用回数</t>
    <rPh sb="0" eb="2">
      <t>リヨウ</t>
    </rPh>
    <rPh sb="2" eb="4">
      <t>カイスウ</t>
    </rPh>
    <phoneticPr fontId="2"/>
  </si>
  <si>
    <t>回数</t>
    <rPh sb="0" eb="2">
      <t>カイスウ</t>
    </rPh>
    <phoneticPr fontId="2"/>
  </si>
  <si>
    <t>平均</t>
    <rPh sb="0" eb="2">
      <t>ヘイキン</t>
    </rPh>
    <phoneticPr fontId="2"/>
  </si>
  <si>
    <t>標準偏差</t>
    <rPh sb="0" eb="2">
      <t>ヒョウジュン</t>
    </rPh>
    <rPh sb="2" eb="4">
      <t>ヘンサ</t>
    </rPh>
    <phoneticPr fontId="2"/>
  </si>
  <si>
    <t>休みの日（仕事のない日）</t>
    <rPh sb="0" eb="1">
      <t>ヤス</t>
    </rPh>
    <rPh sb="3" eb="4">
      <t>ヒ</t>
    </rPh>
    <rPh sb="5" eb="7">
      <t>シゴト</t>
    </rPh>
    <rPh sb="10" eb="11">
      <t>ヒ</t>
    </rPh>
    <phoneticPr fontId="2"/>
  </si>
  <si>
    <t>通勤・通学</t>
    <rPh sb="0" eb="2">
      <t>ツウキン</t>
    </rPh>
    <rPh sb="3" eb="5">
      <t>ツウガク</t>
    </rPh>
    <phoneticPr fontId="2"/>
  </si>
  <si>
    <t>通勤・通学以外の移動</t>
    <rPh sb="0" eb="2">
      <t>ツウキン</t>
    </rPh>
    <rPh sb="3" eb="5">
      <t>ツウガク</t>
    </rPh>
    <rPh sb="5" eb="7">
      <t>イガイ</t>
    </rPh>
    <rPh sb="8" eb="10">
      <t>イドウ</t>
    </rPh>
    <phoneticPr fontId="2"/>
  </si>
  <si>
    <t>仕事</t>
    <rPh sb="0" eb="2">
      <t>シゴト</t>
    </rPh>
    <phoneticPr fontId="2"/>
  </si>
  <si>
    <t>勉学</t>
    <rPh sb="0" eb="2">
      <t>ベンガク</t>
    </rPh>
    <phoneticPr fontId="2"/>
  </si>
  <si>
    <t>家事・育児・支援・介護・看護</t>
    <rPh sb="0" eb="2">
      <t>カジ</t>
    </rPh>
    <rPh sb="3" eb="5">
      <t>イクジ</t>
    </rPh>
    <rPh sb="6" eb="8">
      <t>シエン</t>
    </rPh>
    <rPh sb="9" eb="11">
      <t>カイゴ</t>
    </rPh>
    <rPh sb="12" eb="14">
      <t>カンゴ</t>
    </rPh>
    <phoneticPr fontId="2"/>
  </si>
  <si>
    <t>趣味・娯楽・交際</t>
    <rPh sb="0" eb="2">
      <t>シュミ</t>
    </rPh>
    <rPh sb="3" eb="5">
      <t>ゴラク</t>
    </rPh>
    <rPh sb="6" eb="8">
      <t>コウサイ</t>
    </rPh>
    <phoneticPr fontId="2"/>
  </si>
  <si>
    <t>障害者運動・コミュニティー活動</t>
    <rPh sb="0" eb="3">
      <t>ショウガイシャ</t>
    </rPh>
    <rPh sb="3" eb="5">
      <t>ウンドウ</t>
    </rPh>
    <rPh sb="13" eb="15">
      <t>カツドウ</t>
    </rPh>
    <phoneticPr fontId="2"/>
  </si>
  <si>
    <t>食事・入浴・身支度・排泄</t>
    <rPh sb="0" eb="2">
      <t>ショクジ</t>
    </rPh>
    <rPh sb="3" eb="5">
      <t>ニュウヨク</t>
    </rPh>
    <rPh sb="6" eb="9">
      <t>ミジタク</t>
    </rPh>
    <rPh sb="10" eb="12">
      <t>ハイセツ</t>
    </rPh>
    <phoneticPr fontId="2"/>
  </si>
  <si>
    <t>受診・診療・リハビリ</t>
    <rPh sb="0" eb="2">
      <t>ジュシン</t>
    </rPh>
    <rPh sb="3" eb="5">
      <t>シンリョウ</t>
    </rPh>
    <phoneticPr fontId="2"/>
  </si>
  <si>
    <t>睡眠</t>
    <rPh sb="0" eb="2">
      <t>スイミン</t>
    </rPh>
    <phoneticPr fontId="2"/>
  </si>
  <si>
    <t>仕事のある日</t>
    <rPh sb="0" eb="2">
      <t>シゴト</t>
    </rPh>
    <rPh sb="5" eb="6">
      <t>ヒ</t>
    </rPh>
    <phoneticPr fontId="2"/>
  </si>
  <si>
    <t>平均（0を含む）</t>
    <rPh sb="0" eb="2">
      <t>ヘイキン</t>
    </rPh>
    <rPh sb="5" eb="6">
      <t>フク</t>
    </rPh>
    <phoneticPr fontId="2"/>
  </si>
  <si>
    <t>標準偏差（0を含む）</t>
    <rPh sb="0" eb="2">
      <t>ヒョウジュン</t>
    </rPh>
    <rPh sb="2" eb="4">
      <t>ヘンサ</t>
    </rPh>
    <rPh sb="7" eb="8">
      <t>フク</t>
    </rPh>
    <phoneticPr fontId="2"/>
  </si>
  <si>
    <t>標準偏差（0を含まない）</t>
    <rPh sb="0" eb="2">
      <t>ヒョウジュン</t>
    </rPh>
    <rPh sb="2" eb="4">
      <t>ヘンサ</t>
    </rPh>
    <rPh sb="7" eb="8">
      <t>フク</t>
    </rPh>
    <phoneticPr fontId="2"/>
  </si>
  <si>
    <t>平均（0を含まない）</t>
    <rPh sb="0" eb="2">
      <t>ヘイキン</t>
    </rPh>
    <rPh sb="5" eb="6">
      <t>フク</t>
    </rPh>
    <phoneticPr fontId="2"/>
  </si>
  <si>
    <t>分</t>
    <rPh sb="0" eb="1">
      <t>フン</t>
    </rPh>
    <phoneticPr fontId="2"/>
  </si>
  <si>
    <t>市区町村内</t>
    <rPh sb="0" eb="2">
      <t>シク</t>
    </rPh>
    <rPh sb="2" eb="4">
      <t>チョウソン</t>
    </rPh>
    <rPh sb="4" eb="5">
      <t>ナイ</t>
    </rPh>
    <phoneticPr fontId="2"/>
  </si>
  <si>
    <t>都道府県内</t>
    <rPh sb="0" eb="4">
      <t>トドウフケン</t>
    </rPh>
    <rPh sb="4" eb="5">
      <t>ナイ</t>
    </rPh>
    <phoneticPr fontId="2"/>
  </si>
  <si>
    <t>それ以外の遠方</t>
    <rPh sb="2" eb="4">
      <t>イガイ</t>
    </rPh>
    <rPh sb="5" eb="7">
      <t>エンポウ</t>
    </rPh>
    <phoneticPr fontId="2"/>
  </si>
  <si>
    <t>全く行かない</t>
    <rPh sb="0" eb="1">
      <t>マッタ</t>
    </rPh>
    <rPh sb="2" eb="3">
      <t>イ</t>
    </rPh>
    <phoneticPr fontId="2"/>
  </si>
  <si>
    <t>一般図書・新聞などの紙媒体の情報</t>
    <rPh sb="0" eb="2">
      <t>イッパン</t>
    </rPh>
    <rPh sb="2" eb="4">
      <t>トショ</t>
    </rPh>
    <rPh sb="5" eb="7">
      <t>シンブン</t>
    </rPh>
    <rPh sb="10" eb="11">
      <t>カミ</t>
    </rPh>
    <rPh sb="11" eb="13">
      <t>バイタイ</t>
    </rPh>
    <rPh sb="14" eb="16">
      <t>ジョウホウ</t>
    </rPh>
    <phoneticPr fontId="2"/>
  </si>
  <si>
    <t>拡大文字の図書・新聞など</t>
    <rPh sb="0" eb="2">
      <t>カクダイ</t>
    </rPh>
    <rPh sb="2" eb="4">
      <t>モジ</t>
    </rPh>
    <rPh sb="5" eb="7">
      <t>トショ</t>
    </rPh>
    <rPh sb="8" eb="10">
      <t>シンブン</t>
    </rPh>
    <phoneticPr fontId="2"/>
  </si>
  <si>
    <t>録音・点字の図書・新聞など</t>
    <rPh sb="0" eb="2">
      <t>ロクオン</t>
    </rPh>
    <rPh sb="3" eb="5">
      <t>テンジ</t>
    </rPh>
    <rPh sb="6" eb="8">
      <t>トショ</t>
    </rPh>
    <rPh sb="9" eb="11">
      <t>シンブン</t>
    </rPh>
    <phoneticPr fontId="2"/>
  </si>
  <si>
    <t>インターネット（通常のホームページ）</t>
    <rPh sb="8" eb="10">
      <t>ツウジョウ</t>
    </rPh>
    <phoneticPr fontId="2"/>
  </si>
  <si>
    <t>電子メール</t>
    <rPh sb="0" eb="2">
      <t>デンシ</t>
    </rPh>
    <phoneticPr fontId="2"/>
  </si>
  <si>
    <t>テレビ（一般放送）</t>
    <rPh sb="4" eb="6">
      <t>イッパン</t>
    </rPh>
    <rPh sb="6" eb="8">
      <t>ホウソウ</t>
    </rPh>
    <phoneticPr fontId="2"/>
  </si>
  <si>
    <t>電話（携帯電話・ＰＨＳを含む）の音声情報</t>
    <rPh sb="0" eb="2">
      <t>デンワ</t>
    </rPh>
    <rPh sb="3" eb="5">
      <t>ケイタイ</t>
    </rPh>
    <rPh sb="5" eb="7">
      <t>デンワ</t>
    </rPh>
    <rPh sb="12" eb="13">
      <t>フク</t>
    </rPh>
    <rPh sb="16" eb="18">
      <t>オンセイ</t>
    </rPh>
    <rPh sb="18" eb="20">
      <t>ジョウホウ</t>
    </rPh>
    <phoneticPr fontId="2"/>
  </si>
  <si>
    <t>テレビ（手話放送・字幕放送）</t>
    <rPh sb="4" eb="6">
      <t>シュワ</t>
    </rPh>
    <rPh sb="6" eb="8">
      <t>ホウソウ</t>
    </rPh>
    <rPh sb="9" eb="11">
      <t>ジマク</t>
    </rPh>
    <rPh sb="11" eb="13">
      <t>ホウソウ</t>
    </rPh>
    <phoneticPr fontId="2"/>
  </si>
  <si>
    <t>仕事をしている</t>
    <rPh sb="0" eb="2">
      <t>シゴト</t>
    </rPh>
    <phoneticPr fontId="2"/>
  </si>
  <si>
    <t>仕事をしていない</t>
    <rPh sb="0" eb="2">
      <t>シゴト</t>
    </rPh>
    <phoneticPr fontId="2"/>
  </si>
  <si>
    <t>自分で探した</t>
    <rPh sb="0" eb="2">
      <t>ジブン</t>
    </rPh>
    <rPh sb="3" eb="4">
      <t>サガ</t>
    </rPh>
    <phoneticPr fontId="2"/>
  </si>
  <si>
    <t>家族、親族、知り合いの紹介</t>
    <rPh sb="0" eb="2">
      <t>カゾク</t>
    </rPh>
    <rPh sb="3" eb="5">
      <t>シンゾク</t>
    </rPh>
    <rPh sb="6" eb="7">
      <t>シ</t>
    </rPh>
    <rPh sb="8" eb="9">
      <t>ア</t>
    </rPh>
    <rPh sb="11" eb="13">
      <t>ショウカイ</t>
    </rPh>
    <phoneticPr fontId="2"/>
  </si>
  <si>
    <t>障害者団体の紹介</t>
    <rPh sb="0" eb="3">
      <t>ショウガイシャ</t>
    </rPh>
    <rPh sb="3" eb="5">
      <t>ダンタイ</t>
    </rPh>
    <rPh sb="6" eb="8">
      <t>ショウカイ</t>
    </rPh>
    <phoneticPr fontId="2"/>
  </si>
  <si>
    <t>学校、各種学校の紹介</t>
    <rPh sb="0" eb="2">
      <t>ガッコウ</t>
    </rPh>
    <rPh sb="3" eb="5">
      <t>カクシュ</t>
    </rPh>
    <rPh sb="5" eb="7">
      <t>ガッコウ</t>
    </rPh>
    <rPh sb="8" eb="10">
      <t>ショウカイ</t>
    </rPh>
    <phoneticPr fontId="2"/>
  </si>
  <si>
    <t>ハローワークなど公的機関のあっせん</t>
    <rPh sb="8" eb="10">
      <t>コウテキ</t>
    </rPh>
    <rPh sb="10" eb="12">
      <t>キカン</t>
    </rPh>
    <phoneticPr fontId="2"/>
  </si>
  <si>
    <t>起業した</t>
    <rPh sb="0" eb="2">
      <t>キギョウ</t>
    </rPh>
    <phoneticPr fontId="2"/>
  </si>
  <si>
    <t>農業・林業・漁業・鉱業</t>
    <rPh sb="0" eb="2">
      <t>ノウギョウ</t>
    </rPh>
    <rPh sb="3" eb="5">
      <t>リンギョウ</t>
    </rPh>
    <rPh sb="6" eb="8">
      <t>ギョギョウ</t>
    </rPh>
    <rPh sb="9" eb="11">
      <t>コウギョウ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</si>
  <si>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</si>
  <si>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</si>
  <si>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</si>
  <si>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運輸業</t>
    <rPh sb="0" eb="3">
      <t>ウンユギョウ</t>
    </rPh>
    <phoneticPr fontId="2"/>
  </si>
  <si>
    <t>卸売業</t>
    <rPh sb="0" eb="3">
      <t>オロシウリギョウ</t>
    </rPh>
    <phoneticPr fontId="2"/>
  </si>
  <si>
    <t>小売業</t>
    <rPh sb="0" eb="3">
      <t>コウリギョウ</t>
    </rPh>
    <phoneticPr fontId="2"/>
  </si>
  <si>
    <t>飲食店</t>
    <rPh sb="0" eb="2">
      <t>インショク</t>
    </rPh>
    <rPh sb="2" eb="3">
      <t>テン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</si>
  <si>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</si>
  <si>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</t>
    <rPh sb="0" eb="3">
      <t>フドウサン</t>
    </rPh>
    <rPh sb="3" eb="4">
      <t>ギョウ</t>
    </rPh>
    <phoneticPr fontId="2"/>
  </si>
  <si>
    <t>新聞・放送・出版業、広告業、映画制作業</t>
    <rPh sb="0" eb="2">
      <t>シンブン</t>
    </rPh>
    <rPh sb="3" eb="5">
      <t>ホウソウ</t>
    </rPh>
    <rPh sb="6" eb="9">
      <t>シュッパンギョウ</t>
    </rPh>
    <rPh sb="10" eb="12">
      <t>コウコク</t>
    </rPh>
    <rPh sb="12" eb="13">
      <t>ギョウ</t>
    </rPh>
    <rPh sb="14" eb="16">
      <t>エイガ</t>
    </rPh>
    <rPh sb="16" eb="18">
      <t>セイサク</t>
    </rPh>
    <rPh sb="18" eb="19">
      <t>ギョウ</t>
    </rPh>
    <phoneticPr fontId="2"/>
  </si>
  <si>
    <t>情報・通信サービス業</t>
    <rPh sb="0" eb="2">
      <t>ジョウホウ</t>
    </rPh>
    <rPh sb="3" eb="5">
      <t>ツウシン</t>
    </rPh>
    <rPh sb="9" eb="10">
      <t>ギョウ</t>
    </rPh>
    <phoneticPr fontId="2"/>
  </si>
  <si>
    <t>医療・福祉サービス業</t>
    <rPh sb="0" eb="2">
      <t>イリョウ</t>
    </rPh>
    <rPh sb="3" eb="5">
      <t>フクシ</t>
    </rPh>
    <rPh sb="9" eb="10">
      <t>ギョウ</t>
    </rPh>
    <phoneticPr fontId="2"/>
  </si>
  <si>
    <t>教育・研究サービス業</t>
    <rPh sb="0" eb="2">
      <t>キョウイク</t>
    </rPh>
    <rPh sb="3" eb="5">
      <t>ケンキュウ</t>
    </rPh>
    <rPh sb="9" eb="10">
      <t>ギョウ</t>
    </rPh>
    <phoneticPr fontId="2"/>
  </si>
  <si>
    <t>法律・会計サービス業</t>
    <rPh sb="0" eb="2">
      <t>ホウリツ</t>
    </rPh>
    <rPh sb="3" eb="5">
      <t>カイケイ</t>
    </rPh>
    <rPh sb="9" eb="10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</si>
  <si>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</si>
  <si>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公務</t>
    <rPh sb="0" eb="2">
      <t>コウム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</si>
  <si>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</si>
  <si>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官公庁</t>
    <rPh sb="0" eb="3">
      <t>カンコウチョウ</t>
    </rPh>
    <phoneticPr fontId="2"/>
  </si>
  <si>
    <t>わからない</t>
    <phoneticPr fontId="2"/>
  </si>
  <si>
    <t>製造・生産工程</t>
    <rPh sb="0" eb="2">
      <t>セイゾウ</t>
    </rPh>
    <rPh sb="3" eb="5">
      <t>セイサン</t>
    </rPh>
    <rPh sb="5" eb="7">
      <t>コウテイ</t>
    </rPh>
    <phoneticPr fontId="2"/>
  </si>
  <si>
    <t>建設・労務</t>
    <rPh sb="0" eb="2">
      <t>ケンセツ</t>
    </rPh>
    <rPh sb="3" eb="5">
      <t>ロウム</t>
    </rPh>
    <phoneticPr fontId="2"/>
  </si>
  <si>
    <t>運輸・通信職</t>
    <rPh sb="0" eb="2">
      <t>ウンユ</t>
    </rPh>
    <rPh sb="3" eb="5">
      <t>ツウシン</t>
    </rPh>
    <rPh sb="5" eb="6">
      <t>ショク</t>
    </rPh>
    <phoneticPr fontId="2"/>
  </si>
  <si>
    <t>営業・販売職</t>
    <rPh sb="0" eb="2">
      <t>エイギョウ</t>
    </rPh>
    <rPh sb="3" eb="5">
      <t>ハンバイ</t>
    </rPh>
    <rPh sb="5" eb="6">
      <t>ショク</t>
    </rPh>
    <phoneticPr fontId="2"/>
  </si>
  <si>
    <t>サービス職業</t>
    <rPh sb="4" eb="6">
      <t>ショクギョウ</t>
    </rPh>
    <phoneticPr fontId="2"/>
  </si>
  <si>
    <t>専門的・技術的職業</t>
    <rPh sb="0" eb="3">
      <t>センモンテキ</t>
    </rPh>
    <rPh sb="4" eb="7">
      <t>ギジュツテキ</t>
    </rPh>
    <rPh sb="7" eb="9">
      <t>ショクギョウ</t>
    </rPh>
    <phoneticPr fontId="2"/>
  </si>
  <si>
    <t>管理的職業</t>
    <rPh sb="0" eb="3">
      <t>カンリテキ</t>
    </rPh>
    <rPh sb="3" eb="5">
      <t>ショクギョウ</t>
    </rPh>
    <phoneticPr fontId="2"/>
  </si>
  <si>
    <t>事務職</t>
    <rPh sb="0" eb="2">
      <t>ジム</t>
    </rPh>
    <rPh sb="2" eb="3">
      <t>ショク</t>
    </rPh>
    <phoneticPr fontId="2"/>
  </si>
  <si>
    <t>その他（保安職など）</t>
    <rPh sb="2" eb="3">
      <t>タ</t>
    </rPh>
    <rPh sb="4" eb="6">
      <t>ホアン</t>
    </rPh>
    <rPh sb="6" eb="7">
      <t>ショク</t>
    </rPh>
    <phoneticPr fontId="2"/>
  </si>
  <si>
    <t>自営業主</t>
    <rPh sb="0" eb="3">
      <t>ジエイギョウ</t>
    </rPh>
    <rPh sb="3" eb="4">
      <t>シュ</t>
    </rPh>
    <phoneticPr fontId="2"/>
  </si>
  <si>
    <t>家族従業者</t>
    <rPh sb="0" eb="2">
      <t>カゾク</t>
    </rPh>
    <rPh sb="2" eb="5">
      <t>ジュウギョウシャ</t>
    </rPh>
    <phoneticPr fontId="2"/>
  </si>
  <si>
    <t>会社・団体等の役員</t>
    <rPh sb="0" eb="2">
      <t>カイシャ</t>
    </rPh>
    <rPh sb="3" eb="5">
      <t>ダンタイ</t>
    </rPh>
    <rPh sb="5" eb="6">
      <t>トウ</t>
    </rPh>
    <rPh sb="7" eb="9">
      <t>ヤクイン</t>
    </rPh>
    <phoneticPr fontId="2"/>
  </si>
  <si>
    <t>正規の職員・従業員</t>
    <rPh sb="0" eb="2">
      <t>セイキ</t>
    </rPh>
    <rPh sb="3" eb="5">
      <t>ショクイン</t>
    </rPh>
    <rPh sb="6" eb="9">
      <t>ジュウギョウイン</t>
    </rPh>
    <phoneticPr fontId="2"/>
  </si>
  <si>
    <t>パート・アルバイト</t>
    <phoneticPr fontId="2"/>
  </si>
  <si>
    <t>労働者派遣事業所の派遣社員</t>
    <rPh sb="0" eb="3">
      <t>ロウドウシャ</t>
    </rPh>
    <rPh sb="3" eb="5">
      <t>ハケン</t>
    </rPh>
    <rPh sb="5" eb="8">
      <t>ジギョウショ</t>
    </rPh>
    <rPh sb="9" eb="11">
      <t>ハケン</t>
    </rPh>
    <rPh sb="11" eb="13">
      <t>シャイン</t>
    </rPh>
    <phoneticPr fontId="2"/>
  </si>
  <si>
    <t>契約社員・嘱託</t>
    <rPh sb="0" eb="2">
      <t>ケイヤク</t>
    </rPh>
    <rPh sb="2" eb="4">
      <t>シャイン</t>
    </rPh>
    <rPh sb="5" eb="7">
      <t>ショクタク</t>
    </rPh>
    <phoneticPr fontId="2"/>
  </si>
  <si>
    <t>家庭内職者</t>
    <rPh sb="0" eb="3">
      <t>カテイナイ</t>
    </rPh>
    <rPh sb="3" eb="4">
      <t>ショク</t>
    </rPh>
    <rPh sb="4" eb="5">
      <t>シャ</t>
    </rPh>
    <phoneticPr fontId="2"/>
  </si>
  <si>
    <t>授産・通所施設等の利用者</t>
    <rPh sb="0" eb="2">
      <t>ジュサン</t>
    </rPh>
    <rPh sb="3" eb="5">
      <t>ツウショ</t>
    </rPh>
    <rPh sb="5" eb="7">
      <t>シセツ</t>
    </rPh>
    <rPh sb="7" eb="8">
      <t>トウ</t>
    </rPh>
    <rPh sb="9" eb="12">
      <t>リヨウシャ</t>
    </rPh>
    <phoneticPr fontId="2"/>
  </si>
  <si>
    <t>小規模作業所の利用者</t>
    <rPh sb="0" eb="3">
      <t>ショウキボ</t>
    </rPh>
    <rPh sb="3" eb="5">
      <t>サギョウ</t>
    </rPh>
    <rPh sb="5" eb="6">
      <t>ジョ</t>
    </rPh>
    <rPh sb="7" eb="10">
      <t>リヨウシャ</t>
    </rPh>
    <phoneticPr fontId="2"/>
  </si>
  <si>
    <t>トライアル雇用</t>
    <rPh sb="5" eb="7">
      <t>コヨウ</t>
    </rPh>
    <phoneticPr fontId="2"/>
  </si>
  <si>
    <t>インターン</t>
    <phoneticPr fontId="2"/>
  </si>
  <si>
    <t>その他の就労形態</t>
    <rPh sb="2" eb="3">
      <t>タ</t>
    </rPh>
    <rPh sb="4" eb="6">
      <t>シュウロウ</t>
    </rPh>
    <rPh sb="6" eb="8">
      <t>ケイタイ</t>
    </rPh>
    <phoneticPr fontId="2"/>
  </si>
  <si>
    <t>日数</t>
    <rPh sb="0" eb="2">
      <t>ニッスウ</t>
    </rPh>
    <phoneticPr fontId="2"/>
  </si>
  <si>
    <t>時間数</t>
    <rPh sb="0" eb="3">
      <t>ジカンスウ</t>
    </rPh>
    <phoneticPr fontId="2"/>
  </si>
  <si>
    <t>収入額</t>
    <rPh sb="0" eb="2">
      <t>シュウニュウ</t>
    </rPh>
    <rPh sb="2" eb="3">
      <t>ガク</t>
    </rPh>
    <phoneticPr fontId="2"/>
  </si>
  <si>
    <t>利用料を引くと持ち出しになる</t>
    <rPh sb="0" eb="3">
      <t>リヨウリョウ</t>
    </rPh>
    <rPh sb="4" eb="5">
      <t>ヒ</t>
    </rPh>
    <rPh sb="7" eb="8">
      <t>モ</t>
    </rPh>
    <rPh sb="9" eb="10">
      <t>ダ</t>
    </rPh>
    <phoneticPr fontId="2"/>
  </si>
  <si>
    <t>本人の障害に配慮したエレベータ</t>
    <rPh sb="0" eb="2">
      <t>ホンニン</t>
    </rPh>
    <rPh sb="3" eb="5">
      <t>ショウガイ</t>
    </rPh>
    <rPh sb="6" eb="8">
      <t>ハイリョ</t>
    </rPh>
    <phoneticPr fontId="2"/>
  </si>
  <si>
    <t>特別仕様の仕事場</t>
    <rPh sb="0" eb="2">
      <t>トクベツ</t>
    </rPh>
    <rPh sb="2" eb="4">
      <t>シヨウ</t>
    </rPh>
    <rPh sb="5" eb="7">
      <t>シゴト</t>
    </rPh>
    <rPh sb="7" eb="8">
      <t>バ</t>
    </rPh>
    <phoneticPr fontId="2"/>
  </si>
  <si>
    <t>本人の障害に配慮したトイレ・休憩スペース</t>
    <rPh sb="0" eb="2">
      <t>ホンニン</t>
    </rPh>
    <rPh sb="3" eb="5">
      <t>ショウガイ</t>
    </rPh>
    <rPh sb="6" eb="8">
      <t>ハイリョ</t>
    </rPh>
    <rPh sb="14" eb="16">
      <t>キュウケイ</t>
    </rPh>
    <phoneticPr fontId="2"/>
  </si>
  <si>
    <t>職場内での仕事の支援者</t>
    <rPh sb="0" eb="2">
      <t>ショクバ</t>
    </rPh>
    <rPh sb="2" eb="3">
      <t>ナイ</t>
    </rPh>
    <rPh sb="5" eb="7">
      <t>シゴト</t>
    </rPh>
    <rPh sb="8" eb="11">
      <t>シエンシャ</t>
    </rPh>
    <phoneticPr fontId="2"/>
  </si>
  <si>
    <t>難しい仕事内容の改善・組み換え</t>
    <rPh sb="0" eb="1">
      <t>ムズカ</t>
    </rPh>
    <rPh sb="3" eb="5">
      <t>シゴト</t>
    </rPh>
    <rPh sb="5" eb="7">
      <t>ナイヨウ</t>
    </rPh>
    <rPh sb="8" eb="10">
      <t>カイゼン</t>
    </rPh>
    <rPh sb="11" eb="12">
      <t>ク</t>
    </rPh>
    <rPh sb="13" eb="14">
      <t>カ</t>
    </rPh>
    <phoneticPr fontId="2"/>
  </si>
  <si>
    <t>労働時間の調整</t>
    <rPh sb="0" eb="2">
      <t>ロウドウ</t>
    </rPh>
    <rPh sb="2" eb="4">
      <t>ジカン</t>
    </rPh>
    <rPh sb="5" eb="7">
      <t>チョウセイ</t>
    </rPh>
    <phoneticPr fontId="2"/>
  </si>
  <si>
    <t>在宅勤務</t>
    <rPh sb="0" eb="2">
      <t>ザイタク</t>
    </rPh>
    <rPh sb="2" eb="4">
      <t>キンム</t>
    </rPh>
    <phoneticPr fontId="2"/>
  </si>
  <si>
    <t>定期的な面談を通じた職場環境改善の取り組み</t>
    <rPh sb="0" eb="3">
      <t>テイキテキ</t>
    </rPh>
    <rPh sb="4" eb="6">
      <t>メンダン</t>
    </rPh>
    <rPh sb="7" eb="8">
      <t>ツウ</t>
    </rPh>
    <rPh sb="10" eb="12">
      <t>ショクバ</t>
    </rPh>
    <rPh sb="12" eb="14">
      <t>カンキョウ</t>
    </rPh>
    <rPh sb="14" eb="16">
      <t>カイゼン</t>
    </rPh>
    <rPh sb="17" eb="18">
      <t>ト</t>
    </rPh>
    <rPh sb="19" eb="20">
      <t>ク</t>
    </rPh>
    <phoneticPr fontId="2"/>
  </si>
  <si>
    <t>本人の障害に配慮した火災報知・館内放送・情報伝達（イントラネット）システム</t>
    <rPh sb="0" eb="2">
      <t>ホンニン</t>
    </rPh>
    <rPh sb="3" eb="5">
      <t>ショウガイ</t>
    </rPh>
    <rPh sb="6" eb="8">
      <t>ハイリョ</t>
    </rPh>
    <rPh sb="10" eb="12">
      <t>カサイ</t>
    </rPh>
    <rPh sb="12" eb="14">
      <t>ホウチ</t>
    </rPh>
    <rPh sb="15" eb="17">
      <t>カンナイ</t>
    </rPh>
    <rPh sb="17" eb="19">
      <t>ホウソウ</t>
    </rPh>
    <rPh sb="20" eb="22">
      <t>ジョウホウ</t>
    </rPh>
    <rPh sb="22" eb="24">
      <t>デンタツ</t>
    </rPh>
    <phoneticPr fontId="2"/>
  </si>
  <si>
    <t>職場にある</t>
    <rPh sb="0" eb="2">
      <t>ショクバ</t>
    </rPh>
    <phoneticPr fontId="2"/>
  </si>
  <si>
    <t>職場にない</t>
    <rPh sb="0" eb="2">
      <t>ショクバ</t>
    </rPh>
    <phoneticPr fontId="2"/>
  </si>
  <si>
    <t>調査時点と同じ職場で同じ条件で仕事をしていた</t>
    <rPh sb="0" eb="2">
      <t>チョウサ</t>
    </rPh>
    <rPh sb="2" eb="4">
      <t>ジテン</t>
    </rPh>
    <rPh sb="5" eb="6">
      <t>オナ</t>
    </rPh>
    <rPh sb="7" eb="9">
      <t>ショクバ</t>
    </rPh>
    <rPh sb="10" eb="11">
      <t>オナ</t>
    </rPh>
    <rPh sb="12" eb="14">
      <t>ジョウケン</t>
    </rPh>
    <rPh sb="15" eb="17">
      <t>シゴト</t>
    </rPh>
    <phoneticPr fontId="2"/>
  </si>
  <si>
    <t>調査時点と同じ職場で異なる条件で仕事をしていた</t>
    <rPh sb="0" eb="2">
      <t>チョウサ</t>
    </rPh>
    <rPh sb="2" eb="4">
      <t>ジテン</t>
    </rPh>
    <rPh sb="5" eb="6">
      <t>オナ</t>
    </rPh>
    <rPh sb="7" eb="9">
      <t>ショクバ</t>
    </rPh>
    <rPh sb="10" eb="11">
      <t>コト</t>
    </rPh>
    <rPh sb="13" eb="15">
      <t>ジョウケン</t>
    </rPh>
    <rPh sb="16" eb="18">
      <t>シゴト</t>
    </rPh>
    <phoneticPr fontId="2"/>
  </si>
  <si>
    <t>調査時点と異なる職場で仕事をしていた</t>
    <rPh sb="0" eb="2">
      <t>チョウサ</t>
    </rPh>
    <rPh sb="2" eb="4">
      <t>ジテン</t>
    </rPh>
    <rPh sb="5" eb="6">
      <t>コト</t>
    </rPh>
    <rPh sb="8" eb="10">
      <t>ショクバ</t>
    </rPh>
    <rPh sb="11" eb="13">
      <t>シゴト</t>
    </rPh>
    <phoneticPr fontId="2"/>
  </si>
  <si>
    <t>仕事をしていなかった</t>
    <rPh sb="0" eb="2">
      <t>シゴト</t>
    </rPh>
    <phoneticPr fontId="2"/>
  </si>
  <si>
    <t>行っている</t>
    <rPh sb="0" eb="1">
      <t>オコナ</t>
    </rPh>
    <phoneticPr fontId="2"/>
  </si>
  <si>
    <t>行っていない</t>
    <rPh sb="0" eb="1">
      <t>オコナ</t>
    </rPh>
    <phoneticPr fontId="2"/>
  </si>
  <si>
    <t>すでに仕事をしており、探す必要がない</t>
    <rPh sb="3" eb="5">
      <t>シゴト</t>
    </rPh>
    <rPh sb="11" eb="12">
      <t>サガ</t>
    </rPh>
    <rPh sb="13" eb="15">
      <t>ヒツヨウ</t>
    </rPh>
    <phoneticPr fontId="2"/>
  </si>
  <si>
    <t>急いで仕事に就く必要がない</t>
    <rPh sb="0" eb="1">
      <t>イソ</t>
    </rPh>
    <rPh sb="3" eb="5">
      <t>シゴト</t>
    </rPh>
    <rPh sb="6" eb="7">
      <t>ツ</t>
    </rPh>
    <rPh sb="8" eb="10">
      <t>ヒツヨウ</t>
    </rPh>
    <phoneticPr fontId="2"/>
  </si>
  <si>
    <t>仕事をする時間がない</t>
    <rPh sb="0" eb="2">
      <t>シゴト</t>
    </rPh>
    <rPh sb="5" eb="7">
      <t>ジカン</t>
    </rPh>
    <phoneticPr fontId="2"/>
  </si>
  <si>
    <t>体調が良くないため、就労や仕事探しが難しい</t>
    <rPh sb="0" eb="2">
      <t>タイチョウ</t>
    </rPh>
    <rPh sb="3" eb="4">
      <t>ヨ</t>
    </rPh>
    <rPh sb="10" eb="12">
      <t>シュウロウ</t>
    </rPh>
    <rPh sb="13" eb="15">
      <t>シゴト</t>
    </rPh>
    <rPh sb="15" eb="16">
      <t>サガ</t>
    </rPh>
    <rPh sb="18" eb="19">
      <t>ムズカ</t>
    </rPh>
    <phoneticPr fontId="2"/>
  </si>
  <si>
    <t>仕事の探し方がわからない</t>
    <rPh sb="0" eb="2">
      <t>シゴト</t>
    </rPh>
    <rPh sb="3" eb="4">
      <t>サガ</t>
    </rPh>
    <rPh sb="5" eb="6">
      <t>カタ</t>
    </rPh>
    <phoneticPr fontId="2"/>
  </si>
  <si>
    <t>建物・道路・公共交通機関のバリアフリー化や情報保障が遅れていて就職が難しい</t>
    <rPh sb="0" eb="2">
      <t>タテモノ</t>
    </rPh>
    <rPh sb="3" eb="5">
      <t>ドウロ</t>
    </rPh>
    <rPh sb="6" eb="8">
      <t>コウキョウ</t>
    </rPh>
    <rPh sb="8" eb="10">
      <t>コウツウ</t>
    </rPh>
    <rPh sb="10" eb="12">
      <t>キカン</t>
    </rPh>
    <rPh sb="19" eb="20">
      <t>カ</t>
    </rPh>
    <rPh sb="21" eb="23">
      <t>ジョウホウ</t>
    </rPh>
    <rPh sb="23" eb="25">
      <t>ホショウ</t>
    </rPh>
    <rPh sb="26" eb="27">
      <t>オク</t>
    </rPh>
    <rPh sb="31" eb="33">
      <t>シュウショク</t>
    </rPh>
    <rPh sb="34" eb="35">
      <t>ムズカ</t>
    </rPh>
    <phoneticPr fontId="2"/>
  </si>
  <si>
    <t>家族が仕事をしない方がいいと言っている</t>
    <rPh sb="0" eb="2">
      <t>カゾク</t>
    </rPh>
    <rPh sb="3" eb="5">
      <t>シゴト</t>
    </rPh>
    <rPh sb="9" eb="10">
      <t>ホウ</t>
    </rPh>
    <rPh sb="14" eb="15">
      <t>イ</t>
    </rPh>
    <phoneticPr fontId="2"/>
  </si>
  <si>
    <t>自分に合った仕事を見つける自信がない</t>
    <rPh sb="0" eb="2">
      <t>ジブン</t>
    </rPh>
    <rPh sb="3" eb="4">
      <t>ア</t>
    </rPh>
    <rPh sb="6" eb="8">
      <t>シゴト</t>
    </rPh>
    <rPh sb="9" eb="10">
      <t>ミ</t>
    </rPh>
    <rPh sb="13" eb="15">
      <t>ジシン</t>
    </rPh>
    <phoneticPr fontId="2"/>
  </si>
  <si>
    <t>低所得者のための措置を利用したい</t>
    <rPh sb="0" eb="4">
      <t>テイショトクシャ</t>
    </rPh>
    <rPh sb="8" eb="10">
      <t>ソチ</t>
    </rPh>
    <rPh sb="11" eb="13">
      <t>リヨウ</t>
    </rPh>
    <phoneticPr fontId="2"/>
  </si>
  <si>
    <t>転職・求職活動</t>
    <rPh sb="0" eb="2">
      <t>テンショク</t>
    </rPh>
    <rPh sb="3" eb="5">
      <t>キュウショク</t>
    </rPh>
    <rPh sb="5" eb="7">
      <t>カツドウ</t>
    </rPh>
    <phoneticPr fontId="2"/>
  </si>
  <si>
    <t>会社の都合</t>
    <rPh sb="0" eb="2">
      <t>カイシャ</t>
    </rPh>
    <rPh sb="3" eb="5">
      <t>ツゴウ</t>
    </rPh>
    <phoneticPr fontId="2"/>
  </si>
  <si>
    <t>労働時間・労働条件が合わなかった</t>
    <rPh sb="0" eb="2">
      <t>ロウドウ</t>
    </rPh>
    <rPh sb="2" eb="4">
      <t>ジカン</t>
    </rPh>
    <rPh sb="5" eb="7">
      <t>ロウドウ</t>
    </rPh>
    <rPh sb="7" eb="9">
      <t>ジョウケン</t>
    </rPh>
    <rPh sb="10" eb="11">
      <t>ア</t>
    </rPh>
    <phoneticPr fontId="2"/>
  </si>
  <si>
    <t>職場での人間関係が悪かった</t>
    <rPh sb="0" eb="2">
      <t>ショクバ</t>
    </rPh>
    <rPh sb="4" eb="6">
      <t>ニンゲン</t>
    </rPh>
    <rPh sb="6" eb="8">
      <t>カンケイ</t>
    </rPh>
    <rPh sb="9" eb="10">
      <t>ワル</t>
    </rPh>
    <phoneticPr fontId="2"/>
  </si>
  <si>
    <t>自分に向かない仕事だった</t>
    <rPh sb="0" eb="2">
      <t>ジブン</t>
    </rPh>
    <rPh sb="3" eb="4">
      <t>ム</t>
    </rPh>
    <rPh sb="7" eb="9">
      <t>シゴト</t>
    </rPh>
    <phoneticPr fontId="2"/>
  </si>
  <si>
    <t>家族が引っ越した</t>
    <rPh sb="0" eb="2">
      <t>カゾク</t>
    </rPh>
    <rPh sb="3" eb="4">
      <t>ヒ</t>
    </rPh>
    <rPh sb="5" eb="6">
      <t>コ</t>
    </rPh>
    <phoneticPr fontId="2"/>
  </si>
  <si>
    <t>病気になった、障害を持った</t>
    <rPh sb="0" eb="2">
      <t>ビョウキ</t>
    </rPh>
    <rPh sb="7" eb="9">
      <t>ショウガイ</t>
    </rPh>
    <rPh sb="10" eb="11">
      <t>モ</t>
    </rPh>
    <phoneticPr fontId="2"/>
  </si>
  <si>
    <t>病気・障害が重くなった</t>
    <rPh sb="0" eb="2">
      <t>ビョウキ</t>
    </rPh>
    <rPh sb="3" eb="5">
      <t>ショウガイ</t>
    </rPh>
    <rPh sb="6" eb="7">
      <t>オモ</t>
    </rPh>
    <phoneticPr fontId="2"/>
  </si>
  <si>
    <t>結婚・離婚・出産・育児</t>
    <rPh sb="0" eb="2">
      <t>ケッコン</t>
    </rPh>
    <rPh sb="3" eb="5">
      <t>リコン</t>
    </rPh>
    <rPh sb="6" eb="8">
      <t>シュッサン</t>
    </rPh>
    <rPh sb="9" eb="11">
      <t>イクジ</t>
    </rPh>
    <phoneticPr fontId="2"/>
  </si>
  <si>
    <t>受給した</t>
    <rPh sb="0" eb="2">
      <t>ジュキュウ</t>
    </rPh>
    <phoneticPr fontId="2"/>
  </si>
  <si>
    <t>受給していない</t>
    <rPh sb="0" eb="2">
      <t>ジュキュウ</t>
    </rPh>
    <phoneticPr fontId="2"/>
  </si>
  <si>
    <t>総収入</t>
    <rPh sb="0" eb="3">
      <t>ソウシュウニュウ</t>
    </rPh>
    <phoneticPr fontId="2"/>
  </si>
  <si>
    <t>総収入のうち、働いて得る収入</t>
    <rPh sb="0" eb="3">
      <t>ソウシュウニュウ</t>
    </rPh>
    <rPh sb="7" eb="8">
      <t>ハタラ</t>
    </rPh>
    <rPh sb="10" eb="11">
      <t>エ</t>
    </rPh>
    <rPh sb="12" eb="14">
      <t>シュウニュウ</t>
    </rPh>
    <phoneticPr fontId="2"/>
  </si>
  <si>
    <t>総収入のうち、年金や生活保護、雇用保険などの社会保障給付</t>
    <rPh sb="0" eb="3">
      <t>ソウシュウニュウ</t>
    </rPh>
    <rPh sb="7" eb="9">
      <t>ネンキン</t>
    </rPh>
    <rPh sb="10" eb="12">
      <t>セイカツ</t>
    </rPh>
    <rPh sb="12" eb="14">
      <t>ホゴ</t>
    </rPh>
    <rPh sb="15" eb="17">
      <t>コヨウ</t>
    </rPh>
    <rPh sb="17" eb="19">
      <t>ホケン</t>
    </rPh>
    <rPh sb="22" eb="24">
      <t>シャカイ</t>
    </rPh>
    <rPh sb="24" eb="26">
      <t>ホショウ</t>
    </rPh>
    <rPh sb="26" eb="28">
      <t>キュウフ</t>
    </rPh>
    <phoneticPr fontId="2"/>
  </si>
  <si>
    <t>社会保障給付のうち、雇用保険による求職者給付</t>
    <rPh sb="0" eb="2">
      <t>シャカイ</t>
    </rPh>
    <rPh sb="2" eb="4">
      <t>ホショウ</t>
    </rPh>
    <rPh sb="4" eb="6">
      <t>キュウフ</t>
    </rPh>
    <rPh sb="10" eb="12">
      <t>コヨウ</t>
    </rPh>
    <rPh sb="12" eb="14">
      <t>ホケン</t>
    </rPh>
    <rPh sb="17" eb="19">
      <t>キュウショク</t>
    </rPh>
    <rPh sb="19" eb="20">
      <t>シャ</t>
    </rPh>
    <rPh sb="20" eb="22">
      <t>キュウフ</t>
    </rPh>
    <phoneticPr fontId="2"/>
  </si>
  <si>
    <t>貯蓄</t>
    <rPh sb="0" eb="2">
      <t>チョチク</t>
    </rPh>
    <phoneticPr fontId="2"/>
  </si>
  <si>
    <t>いやなことをされる</t>
    <phoneticPr fontId="2"/>
  </si>
  <si>
    <t>仲間外れにされる</t>
    <rPh sb="0" eb="2">
      <t>ナカマ</t>
    </rPh>
    <rPh sb="2" eb="3">
      <t>ハズ</t>
    </rPh>
    <phoneticPr fontId="2"/>
  </si>
  <si>
    <t>どなられる</t>
    <phoneticPr fontId="2"/>
  </si>
  <si>
    <t>たたかれる</t>
    <phoneticPr fontId="2"/>
  </si>
  <si>
    <t>意に反した配置換えをされる</t>
    <rPh sb="0" eb="1">
      <t>イ</t>
    </rPh>
    <rPh sb="2" eb="3">
      <t>ハン</t>
    </rPh>
    <rPh sb="5" eb="7">
      <t>ハイチ</t>
    </rPh>
    <rPh sb="7" eb="8">
      <t>ガ</t>
    </rPh>
    <phoneticPr fontId="2"/>
  </si>
  <si>
    <t>やりがいがある</t>
    <phoneticPr fontId="2"/>
  </si>
  <si>
    <t>労働時間は適切である</t>
    <rPh sb="0" eb="2">
      <t>ロウドウ</t>
    </rPh>
    <rPh sb="2" eb="4">
      <t>ジカン</t>
    </rPh>
    <rPh sb="5" eb="7">
      <t>テキセツ</t>
    </rPh>
    <phoneticPr fontId="2"/>
  </si>
  <si>
    <t>給与は適切である</t>
    <rPh sb="0" eb="2">
      <t>キュウヨ</t>
    </rPh>
    <rPh sb="3" eb="5">
      <t>テキセツ</t>
    </rPh>
    <phoneticPr fontId="2"/>
  </si>
  <si>
    <t>将来設計が立てられる</t>
    <rPh sb="0" eb="2">
      <t>ショウライ</t>
    </rPh>
    <rPh sb="2" eb="4">
      <t>セッケイ</t>
    </rPh>
    <rPh sb="5" eb="6">
      <t>タ</t>
    </rPh>
    <phoneticPr fontId="2"/>
  </si>
  <si>
    <t>待遇が公平である</t>
    <rPh sb="0" eb="2">
      <t>タイグウ</t>
    </rPh>
    <rPh sb="3" eb="5">
      <t>コウヘイ</t>
    </rPh>
    <phoneticPr fontId="2"/>
  </si>
  <si>
    <t>全体として満足している</t>
    <rPh sb="0" eb="2">
      <t>ゼンタイ</t>
    </rPh>
    <rPh sb="5" eb="7">
      <t>マンゾク</t>
    </rPh>
    <phoneticPr fontId="2"/>
  </si>
  <si>
    <t>少なくとも人並みに価値のある人間だ</t>
    <rPh sb="0" eb="1">
      <t>スク</t>
    </rPh>
    <rPh sb="5" eb="7">
      <t>ヒトナ</t>
    </rPh>
    <rPh sb="9" eb="11">
      <t>カチ</t>
    </rPh>
    <rPh sb="14" eb="16">
      <t>ニンゲン</t>
    </rPh>
    <phoneticPr fontId="2"/>
  </si>
  <si>
    <t>何かにつけて、自分は役に立たない人間だと思う</t>
    <rPh sb="0" eb="1">
      <t>ナニ</t>
    </rPh>
    <rPh sb="7" eb="9">
      <t>ジブン</t>
    </rPh>
    <rPh sb="10" eb="11">
      <t>ヤク</t>
    </rPh>
    <rPh sb="12" eb="13">
      <t>タ</t>
    </rPh>
    <rPh sb="16" eb="18">
      <t>ニンゲン</t>
    </rPh>
    <rPh sb="20" eb="21">
      <t>オモ</t>
    </rPh>
    <phoneticPr fontId="2"/>
  </si>
  <si>
    <t>あてはまる</t>
    <phoneticPr fontId="2"/>
  </si>
  <si>
    <t>ややあてはまる</t>
    <phoneticPr fontId="2"/>
  </si>
  <si>
    <t>どちらともいえない</t>
    <phoneticPr fontId="2"/>
  </si>
  <si>
    <t>ややあてはまらない</t>
    <phoneticPr fontId="2"/>
  </si>
  <si>
    <t>あてはまらない</t>
    <phoneticPr fontId="2"/>
  </si>
  <si>
    <t>よくあてはまる</t>
    <phoneticPr fontId="2"/>
  </si>
  <si>
    <t>全く当てはまらない</t>
    <rPh sb="0" eb="1">
      <t>マッタ</t>
    </rPh>
    <rPh sb="2" eb="3">
      <t>ア</t>
    </rPh>
    <phoneticPr fontId="2"/>
  </si>
  <si>
    <t>常に自分自身の意見を持つようにしている</t>
    <rPh sb="0" eb="1">
      <t>ツネ</t>
    </rPh>
    <rPh sb="2" eb="4">
      <t>ジブン</t>
    </rPh>
    <rPh sb="4" eb="6">
      <t>ジシン</t>
    </rPh>
    <rPh sb="7" eb="9">
      <t>イケン</t>
    </rPh>
    <rPh sb="10" eb="11">
      <t>モ</t>
    </rPh>
    <phoneticPr fontId="2"/>
  </si>
  <si>
    <t>仲間の中での和を維持することは大切だと思う</t>
    <rPh sb="0" eb="2">
      <t>ナカマ</t>
    </rPh>
    <rPh sb="3" eb="4">
      <t>ナカ</t>
    </rPh>
    <rPh sb="6" eb="7">
      <t>ワ</t>
    </rPh>
    <rPh sb="8" eb="10">
      <t>イジ</t>
    </rPh>
    <rPh sb="15" eb="17">
      <t>タイセツ</t>
    </rPh>
    <rPh sb="19" eb="20">
      <t>オモ</t>
    </rPh>
    <phoneticPr fontId="2"/>
  </si>
  <si>
    <t>自分が何をしたいのか常にわかっている</t>
    <rPh sb="0" eb="2">
      <t>ジブン</t>
    </rPh>
    <rPh sb="3" eb="4">
      <t>ナニ</t>
    </rPh>
    <rPh sb="10" eb="11">
      <t>ツネ</t>
    </rPh>
    <phoneticPr fontId="2"/>
  </si>
  <si>
    <t>友人から好かれることは自分にとって大切である</t>
    <rPh sb="0" eb="2">
      <t>ユウジン</t>
    </rPh>
    <rPh sb="4" eb="5">
      <t>ス</t>
    </rPh>
    <rPh sb="11" eb="13">
      <t>ジブン</t>
    </rPh>
    <rPh sb="17" eb="19">
      <t>タイセツ</t>
    </rPh>
    <phoneticPr fontId="2"/>
  </si>
  <si>
    <t>自分の意見をいつもはっきり言う</t>
    <rPh sb="0" eb="2">
      <t>ジブン</t>
    </rPh>
    <rPh sb="3" eb="5">
      <t>イケン</t>
    </rPh>
    <rPh sb="13" eb="14">
      <t>イ</t>
    </rPh>
    <phoneticPr fontId="2"/>
  </si>
  <si>
    <t>自分がどう感じるかは、自分が一緒にいる友人や自分のいる状況によって決まる</t>
    <rPh sb="0" eb="2">
      <t>ジブン</t>
    </rPh>
    <rPh sb="5" eb="6">
      <t>カン</t>
    </rPh>
    <rPh sb="11" eb="13">
      <t>ジブン</t>
    </rPh>
    <rPh sb="14" eb="16">
      <t>イッショ</t>
    </rPh>
    <rPh sb="19" eb="21">
      <t>ユウジン</t>
    </rPh>
    <rPh sb="22" eb="24">
      <t>ジブン</t>
    </rPh>
    <rPh sb="27" eb="29">
      <t>ジョウキョウ</t>
    </rPh>
    <rPh sb="33" eb="34">
      <t>キ</t>
    </rPh>
    <phoneticPr fontId="2"/>
  </si>
  <si>
    <t>いつも自信を持って発言し、行動している</t>
    <rPh sb="3" eb="5">
      <t>ジシン</t>
    </rPh>
    <rPh sb="6" eb="7">
      <t>モ</t>
    </rPh>
    <rPh sb="9" eb="11">
      <t>ハツゲン</t>
    </rPh>
    <rPh sb="13" eb="15">
      <t>コウドウ</t>
    </rPh>
    <phoneticPr fontId="2"/>
  </si>
  <si>
    <t>自分の友人と意見が対立することを避ける</t>
    <rPh sb="0" eb="2">
      <t>ジブン</t>
    </rPh>
    <rPh sb="3" eb="5">
      <t>ユウジン</t>
    </rPh>
    <rPh sb="6" eb="8">
      <t>イケン</t>
    </rPh>
    <rPh sb="9" eb="11">
      <t>タイリツ</t>
    </rPh>
    <rPh sb="16" eb="17">
      <t>サ</t>
    </rPh>
    <phoneticPr fontId="2"/>
  </si>
  <si>
    <t>一番最良の決断は、自分自身で考えたものであると思う</t>
    <rPh sb="0" eb="2">
      <t>イチバン</t>
    </rPh>
    <rPh sb="2" eb="4">
      <t>サイリョウ</t>
    </rPh>
    <rPh sb="5" eb="7">
      <t>ケツダン</t>
    </rPh>
    <rPh sb="9" eb="11">
      <t>ジブン</t>
    </rPh>
    <rPh sb="11" eb="13">
      <t>ジシン</t>
    </rPh>
    <rPh sb="14" eb="15">
      <t>カンガ</t>
    </rPh>
    <rPh sb="23" eb="24">
      <t>オモ</t>
    </rPh>
    <phoneticPr fontId="2"/>
  </si>
  <si>
    <t>友人と意見が対立したとき、友人の意見を受け入れることが多い</t>
    <rPh sb="0" eb="2">
      <t>ユウジン</t>
    </rPh>
    <rPh sb="3" eb="5">
      <t>イケン</t>
    </rPh>
    <rPh sb="6" eb="8">
      <t>タイリツ</t>
    </rPh>
    <rPh sb="13" eb="15">
      <t>ユウジン</t>
    </rPh>
    <rPh sb="16" eb="18">
      <t>イケン</t>
    </rPh>
    <rPh sb="19" eb="20">
      <t>ウ</t>
    </rPh>
    <rPh sb="21" eb="22">
      <t>イ</t>
    </rPh>
    <rPh sb="27" eb="28">
      <t>オオ</t>
    </rPh>
    <phoneticPr fontId="2"/>
  </si>
  <si>
    <t>自分でいいと思うのであれば、他の人が自分の考えを何と思おうが気にしない</t>
    <rPh sb="0" eb="2">
      <t>ジブン</t>
    </rPh>
    <rPh sb="6" eb="7">
      <t>オモ</t>
    </rPh>
    <rPh sb="14" eb="15">
      <t>タ</t>
    </rPh>
    <rPh sb="16" eb="17">
      <t>ヒト</t>
    </rPh>
    <rPh sb="18" eb="20">
      <t>ジブン</t>
    </rPh>
    <rPh sb="21" eb="22">
      <t>カンガ</t>
    </rPh>
    <rPh sb="24" eb="25">
      <t>ナン</t>
    </rPh>
    <rPh sb="26" eb="27">
      <t>オモ</t>
    </rPh>
    <rPh sb="30" eb="31">
      <t>キ</t>
    </rPh>
    <phoneticPr fontId="2"/>
  </si>
  <si>
    <t>友人やその場の状況によって、自分の態度や行動を変えることがある</t>
    <rPh sb="0" eb="2">
      <t>ユウジン</t>
    </rPh>
    <rPh sb="5" eb="6">
      <t>バ</t>
    </rPh>
    <rPh sb="7" eb="9">
      <t>ジョウキョウ</t>
    </rPh>
    <rPh sb="14" eb="16">
      <t>ジブン</t>
    </rPh>
    <rPh sb="17" eb="19">
      <t>タイド</t>
    </rPh>
    <rPh sb="20" eb="22">
      <t>コウドウ</t>
    </rPh>
    <rPh sb="23" eb="24">
      <t>カ</t>
    </rPh>
    <phoneticPr fontId="2"/>
  </si>
  <si>
    <t>友人が異なった考えを持っていても、自分の信じるところを守り通す</t>
    <rPh sb="0" eb="2">
      <t>ユウジン</t>
    </rPh>
    <rPh sb="3" eb="4">
      <t>コト</t>
    </rPh>
    <rPh sb="7" eb="8">
      <t>カンガ</t>
    </rPh>
    <rPh sb="10" eb="11">
      <t>モ</t>
    </rPh>
    <rPh sb="17" eb="19">
      <t>ジブン</t>
    </rPh>
    <rPh sb="20" eb="21">
      <t>シン</t>
    </rPh>
    <rPh sb="27" eb="28">
      <t>マモ</t>
    </rPh>
    <rPh sb="29" eb="30">
      <t>トオ</t>
    </rPh>
    <phoneticPr fontId="2"/>
  </si>
  <si>
    <t>友人が自分をどう思っているかを気にする</t>
    <rPh sb="0" eb="2">
      <t>ユウジン</t>
    </rPh>
    <rPh sb="3" eb="5">
      <t>ジブン</t>
    </rPh>
    <rPh sb="8" eb="9">
      <t>オモ</t>
    </rPh>
    <rPh sb="15" eb="16">
      <t>キ</t>
    </rPh>
    <phoneticPr fontId="2"/>
  </si>
  <si>
    <t>たいていは自分一人で物事を決断する</t>
    <rPh sb="5" eb="7">
      <t>ジブン</t>
    </rPh>
    <rPh sb="7" eb="9">
      <t>ヒトリ</t>
    </rPh>
    <rPh sb="10" eb="12">
      <t>モノゴト</t>
    </rPh>
    <rPh sb="13" eb="15">
      <t>ケツダン</t>
    </rPh>
    <phoneticPr fontId="2"/>
  </si>
  <si>
    <t>何か行動するとき、結果を予測して不安になり、なかなか実行に移せないことがある</t>
    <rPh sb="0" eb="1">
      <t>ナニ</t>
    </rPh>
    <rPh sb="2" eb="4">
      <t>コウドウ</t>
    </rPh>
    <rPh sb="9" eb="11">
      <t>ケッカ</t>
    </rPh>
    <rPh sb="12" eb="14">
      <t>ヨソク</t>
    </rPh>
    <rPh sb="16" eb="18">
      <t>フアン</t>
    </rPh>
    <rPh sb="26" eb="28">
      <t>ジッコウ</t>
    </rPh>
    <rPh sb="29" eb="30">
      <t>ウツ</t>
    </rPh>
    <phoneticPr fontId="2"/>
  </si>
  <si>
    <t>良いか悪いかは自分がそれをどう考えるかで決まると思う</t>
    <rPh sb="0" eb="1">
      <t>ヨ</t>
    </rPh>
    <rPh sb="3" eb="4">
      <t>ワル</t>
    </rPh>
    <rPh sb="7" eb="9">
      <t>ジブン</t>
    </rPh>
    <rPh sb="15" eb="16">
      <t>カンガ</t>
    </rPh>
    <rPh sb="20" eb="21">
      <t>キ</t>
    </rPh>
    <rPh sb="24" eb="25">
      <t>オモ</t>
    </rPh>
    <phoneticPr fontId="2"/>
  </si>
  <si>
    <t>友人は自分のことをどう評価しているかと、友人の視線が気になる</t>
    <rPh sb="0" eb="2">
      <t>ユウジン</t>
    </rPh>
    <rPh sb="3" eb="5">
      <t>ジブン</t>
    </rPh>
    <rPh sb="11" eb="13">
      <t>ヒョウカ</t>
    </rPh>
    <rPh sb="20" eb="22">
      <t>ユウジン</t>
    </rPh>
    <rPh sb="23" eb="25">
      <t>シセン</t>
    </rPh>
    <rPh sb="26" eb="27">
      <t>キ</t>
    </rPh>
    <phoneticPr fontId="2"/>
  </si>
  <si>
    <t>自分の考えや行動が友人と違っていても気にならない</t>
    <rPh sb="0" eb="2">
      <t>ジブン</t>
    </rPh>
    <rPh sb="3" eb="4">
      <t>カンガ</t>
    </rPh>
    <rPh sb="6" eb="8">
      <t>コウドウ</t>
    </rPh>
    <rPh sb="9" eb="11">
      <t>ユウジン</t>
    </rPh>
    <rPh sb="12" eb="13">
      <t>チガ</t>
    </rPh>
    <rPh sb="18" eb="19">
      <t>キ</t>
    </rPh>
    <phoneticPr fontId="2"/>
  </si>
  <si>
    <t>友人と接するとき、自分と友人の関係や地位が気になる</t>
    <rPh sb="0" eb="2">
      <t>ユウジン</t>
    </rPh>
    <rPh sb="3" eb="4">
      <t>セッ</t>
    </rPh>
    <rPh sb="9" eb="11">
      <t>ジブン</t>
    </rPh>
    <rPh sb="12" eb="14">
      <t>ユウジン</t>
    </rPh>
    <rPh sb="15" eb="17">
      <t>カンケイ</t>
    </rPh>
    <rPh sb="18" eb="20">
      <t>チイ</t>
    </rPh>
    <rPh sb="21" eb="22">
      <t>キ</t>
    </rPh>
    <phoneticPr fontId="2"/>
  </si>
  <si>
    <t>いる</t>
    <phoneticPr fontId="2"/>
  </si>
  <si>
    <t>いない</t>
    <phoneticPr fontId="2"/>
  </si>
  <si>
    <t>心配事や悩みを聞いたり、元気づけてくれる人</t>
    <rPh sb="0" eb="3">
      <t>シンパイゴト</t>
    </rPh>
    <rPh sb="4" eb="5">
      <t>ナヤ</t>
    </rPh>
    <rPh sb="7" eb="8">
      <t>キ</t>
    </rPh>
    <rPh sb="12" eb="14">
      <t>ゲンキ</t>
    </rPh>
    <rPh sb="20" eb="21">
      <t>ヒト</t>
    </rPh>
    <phoneticPr fontId="2"/>
  </si>
  <si>
    <t>技術や援助を与えたり、情報やアドバイスを与えてくれる人</t>
    <rPh sb="0" eb="2">
      <t>ギジュツ</t>
    </rPh>
    <rPh sb="3" eb="5">
      <t>エンジョ</t>
    </rPh>
    <rPh sb="6" eb="7">
      <t>アタ</t>
    </rPh>
    <rPh sb="11" eb="13">
      <t>ジョウホウ</t>
    </rPh>
    <rPh sb="20" eb="21">
      <t>アタ</t>
    </rPh>
    <rPh sb="26" eb="27">
      <t>ヒト</t>
    </rPh>
    <phoneticPr fontId="2"/>
  </si>
  <si>
    <t>お金に困っているときに助けてくれる人</t>
    <rPh sb="1" eb="2">
      <t>カネ</t>
    </rPh>
    <rPh sb="3" eb="4">
      <t>コマ</t>
    </rPh>
    <rPh sb="11" eb="12">
      <t>タス</t>
    </rPh>
    <rPh sb="17" eb="18">
      <t>ヒト</t>
    </rPh>
    <phoneticPr fontId="2"/>
  </si>
  <si>
    <t>いる場合の関係について</t>
    <rPh sb="2" eb="4">
      <t>バアイ</t>
    </rPh>
    <rPh sb="5" eb="7">
      <t>カンケイ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</si>
  <si>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</si>
  <si>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</si>
  <si>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未婚</t>
    <rPh sb="0" eb="2">
      <t>ミコン</t>
    </rPh>
    <phoneticPr fontId="2"/>
  </si>
  <si>
    <t>配偶者あり</t>
    <rPh sb="0" eb="3">
      <t>ハイグウシャ</t>
    </rPh>
    <phoneticPr fontId="2"/>
  </si>
  <si>
    <t>離別</t>
    <rPh sb="0" eb="2">
      <t>リベツ</t>
    </rPh>
    <phoneticPr fontId="2"/>
  </si>
  <si>
    <t>死別</t>
    <rPh sb="0" eb="2">
      <t>シベツ</t>
    </rPh>
    <phoneticPr fontId="2"/>
  </si>
  <si>
    <t>小学校・中学校（普通学級）</t>
    <rPh sb="0" eb="3">
      <t>ショウガッコウ</t>
    </rPh>
    <rPh sb="4" eb="7">
      <t>チュウガッコウ</t>
    </rPh>
    <rPh sb="8" eb="10">
      <t>フツウ</t>
    </rPh>
    <rPh sb="10" eb="12">
      <t>ガッキュウ</t>
    </rPh>
    <phoneticPr fontId="2"/>
  </si>
  <si>
    <t>小学校・中学校（特別支援学級・特殊教育学級）</t>
    <rPh sb="0" eb="3">
      <t>ショウガッコウ</t>
    </rPh>
    <rPh sb="4" eb="7">
      <t>チュウガッコウ</t>
    </rPh>
    <rPh sb="8" eb="10">
      <t>トクベツ</t>
    </rPh>
    <rPh sb="10" eb="12">
      <t>シエン</t>
    </rPh>
    <rPh sb="12" eb="14">
      <t>ガッキュウ</t>
    </rPh>
    <rPh sb="15" eb="17">
      <t>トクシュ</t>
    </rPh>
    <rPh sb="17" eb="19">
      <t>キョウイク</t>
    </rPh>
    <rPh sb="19" eb="21">
      <t>ガッキュウ</t>
    </rPh>
    <phoneticPr fontId="2"/>
  </si>
  <si>
    <t>小学校・中学校（盲・聾・養護学校・特別支援学校）</t>
    <rPh sb="0" eb="3">
      <t>ショウガッコウ</t>
    </rPh>
    <rPh sb="4" eb="7">
      <t>チュウガッコウ</t>
    </rPh>
    <rPh sb="8" eb="9">
      <t>モウ</t>
    </rPh>
    <rPh sb="10" eb="11">
      <t>ロウ</t>
    </rPh>
    <rPh sb="12" eb="14">
      <t>ヨウゴ</t>
    </rPh>
    <rPh sb="14" eb="16">
      <t>ガッコウ</t>
    </rPh>
    <rPh sb="17" eb="19">
      <t>トクベツ</t>
    </rPh>
    <rPh sb="19" eb="21">
      <t>シエン</t>
    </rPh>
    <rPh sb="21" eb="23">
      <t>ガッコウ</t>
    </rPh>
    <phoneticPr fontId="2"/>
  </si>
  <si>
    <t>高等学校</t>
    <rPh sb="0" eb="2">
      <t>コウトウ</t>
    </rPh>
    <rPh sb="2" eb="4">
      <t>ガッコウ</t>
    </rPh>
    <phoneticPr fontId="2"/>
  </si>
  <si>
    <t>通信制高校</t>
    <rPh sb="0" eb="3">
      <t>ツウシンセイ</t>
    </rPh>
    <rPh sb="3" eb="5">
      <t>コウコウ</t>
    </rPh>
    <phoneticPr fontId="2"/>
  </si>
  <si>
    <t>高等部（盲・聾・養護学校・特別支援学校）</t>
    <rPh sb="0" eb="3">
      <t>コウトウブ</t>
    </rPh>
    <phoneticPr fontId="2"/>
  </si>
  <si>
    <t>盲学校専攻科・聾学校専攻科</t>
    <rPh sb="0" eb="1">
      <t>モウ</t>
    </rPh>
    <rPh sb="1" eb="3">
      <t>ガッコウ</t>
    </rPh>
    <rPh sb="3" eb="6">
      <t>センコウカ</t>
    </rPh>
    <rPh sb="7" eb="8">
      <t>ロウ</t>
    </rPh>
    <rPh sb="8" eb="10">
      <t>ガッコウ</t>
    </rPh>
    <rPh sb="10" eb="13">
      <t>センコウカ</t>
    </rPh>
    <phoneticPr fontId="2"/>
  </si>
  <si>
    <t>専修学校・専門学校など</t>
    <rPh sb="0" eb="2">
      <t>センシュウ</t>
    </rPh>
    <rPh sb="2" eb="4">
      <t>ガッコウ</t>
    </rPh>
    <rPh sb="5" eb="7">
      <t>センモン</t>
    </rPh>
    <rPh sb="7" eb="9">
      <t>ガッコウ</t>
    </rPh>
    <phoneticPr fontId="2"/>
  </si>
  <si>
    <t>短期大学・高等専門学校</t>
    <rPh sb="0" eb="2">
      <t>タンキ</t>
    </rPh>
    <rPh sb="2" eb="4">
      <t>ダイガク</t>
    </rPh>
    <rPh sb="5" eb="7">
      <t>コウトウ</t>
    </rPh>
    <rPh sb="7" eb="9">
      <t>センモン</t>
    </rPh>
    <rPh sb="9" eb="11">
      <t>ガッコウ</t>
    </rPh>
    <phoneticPr fontId="2"/>
  </si>
  <si>
    <t>大学</t>
    <rPh sb="0" eb="2">
      <t>ダイガク</t>
    </rPh>
    <phoneticPr fontId="2"/>
  </si>
  <si>
    <t>通信制大学</t>
    <rPh sb="0" eb="3">
      <t>ツウシンセイ</t>
    </rPh>
    <rPh sb="3" eb="5">
      <t>ダイガク</t>
    </rPh>
    <phoneticPr fontId="2"/>
  </si>
  <si>
    <t>大学院</t>
    <rPh sb="0" eb="3">
      <t>ダイガクイン</t>
    </rPh>
    <phoneticPr fontId="2"/>
  </si>
  <si>
    <t>フリースクール</t>
    <phoneticPr fontId="2"/>
  </si>
  <si>
    <t>行っていない</t>
    <rPh sb="0" eb="1">
      <t>イ</t>
    </rPh>
    <phoneticPr fontId="2"/>
  </si>
  <si>
    <t>身体障害者手帳</t>
    <rPh sb="0" eb="2">
      <t>シンタイ</t>
    </rPh>
    <rPh sb="2" eb="5">
      <t>ショウガイシャ</t>
    </rPh>
    <rPh sb="5" eb="7">
      <t>テチョウ</t>
    </rPh>
    <phoneticPr fontId="2"/>
  </si>
  <si>
    <t>あり</t>
    <phoneticPr fontId="2"/>
  </si>
  <si>
    <t>養育手帳</t>
    <rPh sb="0" eb="2">
      <t>ヨウイク</t>
    </rPh>
    <rPh sb="2" eb="4">
      <t>テチョウ</t>
    </rPh>
    <phoneticPr fontId="2"/>
  </si>
  <si>
    <t>精神障害者保健福祉手帳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phoneticPr fontId="2"/>
  </si>
  <si>
    <t>等級</t>
    <rPh sb="0" eb="2">
      <t>トウキュウ</t>
    </rPh>
    <phoneticPr fontId="2"/>
  </si>
  <si>
    <t>いずれも持っていない</t>
    <rPh sb="4" eb="5">
      <t>モ</t>
    </rPh>
    <phoneticPr fontId="2"/>
  </si>
  <si>
    <t>無効回答</t>
    <rPh sb="0" eb="2">
      <t>ムコウ</t>
    </rPh>
    <rPh sb="2" eb="4">
      <t>カイトウ</t>
    </rPh>
    <phoneticPr fontId="2"/>
  </si>
  <si>
    <t>就労形態</t>
    <rPh sb="0" eb="2">
      <t>シュウロウ</t>
    </rPh>
    <rPh sb="2" eb="4">
      <t>ケイタイ</t>
    </rPh>
    <phoneticPr fontId="2"/>
  </si>
  <si>
    <t>何度もある</t>
    <rPh sb="0" eb="2">
      <t>ナンド</t>
    </rPh>
    <phoneticPr fontId="2"/>
  </si>
  <si>
    <t>ない</t>
    <phoneticPr fontId="2"/>
  </si>
  <si>
    <t>そう思う</t>
    <rPh sb="2" eb="3">
      <t>オモ</t>
    </rPh>
    <phoneticPr fontId="2"/>
  </si>
  <si>
    <t>どちらかと言えばそう思う</t>
    <rPh sb="5" eb="6">
      <t>イ</t>
    </rPh>
    <rPh sb="10" eb="11">
      <t>オモ</t>
    </rPh>
    <phoneticPr fontId="2"/>
  </si>
  <si>
    <t>どちらかと言えばそう思わない</t>
    <rPh sb="5" eb="6">
      <t>イ</t>
    </rPh>
    <rPh sb="10" eb="11">
      <t>オモ</t>
    </rPh>
    <phoneticPr fontId="2"/>
  </si>
  <si>
    <t>そう思わない</t>
    <rPh sb="2" eb="3">
      <t>オモ</t>
    </rPh>
    <phoneticPr fontId="2"/>
  </si>
  <si>
    <t>病気・障害が軽くなった</t>
    <rPh sb="0" eb="2">
      <t>ビョウキ</t>
    </rPh>
    <rPh sb="3" eb="5">
      <t>ショウガイ</t>
    </rPh>
    <rPh sb="6" eb="7">
      <t>カル</t>
    </rPh>
    <phoneticPr fontId="2"/>
  </si>
  <si>
    <t>身体障害</t>
    <rPh sb="0" eb="2">
      <t>シンタイ</t>
    </rPh>
    <rPh sb="2" eb="4">
      <t>ショウガイ</t>
    </rPh>
    <phoneticPr fontId="2"/>
  </si>
  <si>
    <t>視覚障害</t>
    <rPh sb="0" eb="2">
      <t>シカク</t>
    </rPh>
    <rPh sb="2" eb="4">
      <t>ショウガイ</t>
    </rPh>
    <phoneticPr fontId="2"/>
  </si>
  <si>
    <t>聴覚障害</t>
    <rPh sb="0" eb="2">
      <t>チョウカク</t>
    </rPh>
    <rPh sb="2" eb="4">
      <t>ショウガイ</t>
    </rPh>
    <phoneticPr fontId="2"/>
  </si>
  <si>
    <t>平衡機能障害</t>
    <rPh sb="0" eb="2">
      <t>ヘイコウ</t>
    </rPh>
    <rPh sb="2" eb="4">
      <t>キノウ</t>
    </rPh>
    <rPh sb="4" eb="6">
      <t>ショウガイ</t>
    </rPh>
    <phoneticPr fontId="2"/>
  </si>
  <si>
    <t>音声、言語、そしゃく機能障害</t>
    <rPh sb="0" eb="2">
      <t>オンセイ</t>
    </rPh>
    <rPh sb="3" eb="5">
      <t>ゲンゴ</t>
    </rPh>
    <rPh sb="10" eb="12">
      <t>キノウ</t>
    </rPh>
    <rPh sb="12" eb="14">
      <t>ショウガイ</t>
    </rPh>
    <phoneticPr fontId="2"/>
  </si>
  <si>
    <t>上肢切断、上肢機能障害</t>
    <rPh sb="0" eb="2">
      <t>ジョウシ</t>
    </rPh>
    <rPh sb="2" eb="4">
      <t>セツダン</t>
    </rPh>
    <rPh sb="5" eb="7">
      <t>ジョウシ</t>
    </rPh>
    <rPh sb="7" eb="9">
      <t>キノウ</t>
    </rPh>
    <rPh sb="9" eb="11">
      <t>ショウガイ</t>
    </rPh>
    <phoneticPr fontId="2"/>
  </si>
  <si>
    <t>下肢切断、下肢機能障害</t>
    <rPh sb="0" eb="2">
      <t>カシ</t>
    </rPh>
    <rPh sb="2" eb="4">
      <t>セツダン</t>
    </rPh>
    <rPh sb="5" eb="7">
      <t>カシ</t>
    </rPh>
    <rPh sb="7" eb="9">
      <t>キノウ</t>
    </rPh>
    <rPh sb="9" eb="11">
      <t>ショウガイ</t>
    </rPh>
    <phoneticPr fontId="2"/>
  </si>
  <si>
    <t>頸椎損傷による運動機能障害</t>
    <rPh sb="0" eb="2">
      <t>ケイツイ</t>
    </rPh>
    <rPh sb="2" eb="4">
      <t>ソンショウ</t>
    </rPh>
    <rPh sb="7" eb="9">
      <t>ウンドウ</t>
    </rPh>
    <rPh sb="9" eb="11">
      <t>キノウ</t>
    </rPh>
    <rPh sb="11" eb="13">
      <t>ショウガイ</t>
    </rPh>
    <phoneticPr fontId="2"/>
  </si>
  <si>
    <t>脳原性全身性運動機能障害（脳性まひ）</t>
    <rPh sb="0" eb="1">
      <t>ノウ</t>
    </rPh>
    <rPh sb="1" eb="2">
      <t>ハラ</t>
    </rPh>
    <rPh sb="2" eb="3">
      <t>セイ</t>
    </rPh>
    <rPh sb="3" eb="6">
      <t>ゼンシンセイ</t>
    </rPh>
    <rPh sb="6" eb="8">
      <t>ウンドウ</t>
    </rPh>
    <rPh sb="8" eb="10">
      <t>キノウ</t>
    </rPh>
    <rPh sb="10" eb="12">
      <t>ショウガイ</t>
    </rPh>
    <rPh sb="13" eb="15">
      <t>ノウセイ</t>
    </rPh>
    <phoneticPr fontId="2"/>
  </si>
  <si>
    <t>その他全身性（多肢および体幹）運動機能障害</t>
    <rPh sb="2" eb="3">
      <t>タ</t>
    </rPh>
    <rPh sb="3" eb="6">
      <t>ゼンシンセイ</t>
    </rPh>
    <rPh sb="7" eb="9">
      <t>タシ</t>
    </rPh>
    <rPh sb="12" eb="13">
      <t>カラダ</t>
    </rPh>
    <rPh sb="13" eb="14">
      <t>ミキ</t>
    </rPh>
    <rPh sb="15" eb="17">
      <t>ウンドウ</t>
    </rPh>
    <rPh sb="17" eb="19">
      <t>キノウ</t>
    </rPh>
    <rPh sb="19" eb="21">
      <t>ショウガイ</t>
    </rPh>
    <phoneticPr fontId="2"/>
  </si>
  <si>
    <t>内部障害</t>
    <rPh sb="0" eb="2">
      <t>ナイブ</t>
    </rPh>
    <rPh sb="2" eb="4">
      <t>ショウガイ</t>
    </rPh>
    <phoneticPr fontId="2"/>
  </si>
  <si>
    <t>知的・発達障害</t>
    <rPh sb="0" eb="2">
      <t>チテキ</t>
    </rPh>
    <rPh sb="3" eb="5">
      <t>ハッタツ</t>
    </rPh>
    <rPh sb="5" eb="7">
      <t>ショウガイ</t>
    </rPh>
    <phoneticPr fontId="2"/>
  </si>
  <si>
    <t>知的障害</t>
    <rPh sb="0" eb="2">
      <t>チテキ</t>
    </rPh>
    <rPh sb="2" eb="4">
      <t>ショウガイ</t>
    </rPh>
    <phoneticPr fontId="2"/>
  </si>
  <si>
    <t>ダウン症</t>
    <rPh sb="3" eb="4">
      <t>ショウ</t>
    </rPh>
    <phoneticPr fontId="2"/>
  </si>
  <si>
    <t>自閉症</t>
    <rPh sb="0" eb="3">
      <t>ジヘイショウ</t>
    </rPh>
    <phoneticPr fontId="2"/>
  </si>
  <si>
    <t>アスペルガー症候群</t>
    <rPh sb="6" eb="9">
      <t>ショウコウグン</t>
    </rPh>
    <phoneticPr fontId="2"/>
  </si>
  <si>
    <t>学習障害</t>
    <rPh sb="0" eb="2">
      <t>ガクシュウ</t>
    </rPh>
    <rPh sb="2" eb="4">
      <t>ショウガイ</t>
    </rPh>
    <phoneticPr fontId="2"/>
  </si>
  <si>
    <t>注意欠陥・多動性障害</t>
    <rPh sb="0" eb="2">
      <t>チュウイ</t>
    </rPh>
    <rPh sb="2" eb="4">
      <t>ケッカン</t>
    </rPh>
    <rPh sb="5" eb="8">
      <t>タドウセイ</t>
    </rPh>
    <rPh sb="8" eb="10">
      <t>ショウガイ</t>
    </rPh>
    <phoneticPr fontId="2"/>
  </si>
  <si>
    <t>精神障害</t>
    <rPh sb="0" eb="2">
      <t>セイシン</t>
    </rPh>
    <rPh sb="2" eb="4">
      <t>ショウガイ</t>
    </rPh>
    <phoneticPr fontId="2"/>
  </si>
  <si>
    <t>統合失調症、統合失調症型障害および妄想性障害（非定型精神病など）</t>
    <rPh sb="0" eb="2">
      <t>トウゴウ</t>
    </rPh>
    <rPh sb="2" eb="5">
      <t>シッチョウショウ</t>
    </rPh>
    <rPh sb="6" eb="8">
      <t>トウゴウ</t>
    </rPh>
    <rPh sb="8" eb="11">
      <t>シッチョウショウ</t>
    </rPh>
    <rPh sb="11" eb="12">
      <t>ガタ</t>
    </rPh>
    <rPh sb="12" eb="14">
      <t>ショウガイ</t>
    </rPh>
    <rPh sb="17" eb="20">
      <t>モウソウセイ</t>
    </rPh>
    <rPh sb="20" eb="22">
      <t>ショウガイ</t>
    </rPh>
    <rPh sb="23" eb="26">
      <t>ヒテイケイ</t>
    </rPh>
    <rPh sb="26" eb="29">
      <t>セイシンビョウ</t>
    </rPh>
    <phoneticPr fontId="2"/>
  </si>
  <si>
    <t>気分[感情]障害（そううつ病など）</t>
    <rPh sb="0" eb="2">
      <t>キブン</t>
    </rPh>
    <rPh sb="3" eb="5">
      <t>カンジョウ</t>
    </rPh>
    <rPh sb="6" eb="8">
      <t>ショウガイ</t>
    </rPh>
    <rPh sb="13" eb="14">
      <t>ビョウ</t>
    </rPh>
    <phoneticPr fontId="2"/>
  </si>
  <si>
    <t>てんかん</t>
    <phoneticPr fontId="2"/>
  </si>
  <si>
    <t>症状性を含む器質性精神障害（器質精神病など）</t>
    <rPh sb="0" eb="2">
      <t>ショウジョウ</t>
    </rPh>
    <rPh sb="2" eb="3">
      <t>セイ</t>
    </rPh>
    <rPh sb="4" eb="5">
      <t>フク</t>
    </rPh>
    <rPh sb="6" eb="9">
      <t>キシツセイ</t>
    </rPh>
    <rPh sb="9" eb="11">
      <t>セイシン</t>
    </rPh>
    <rPh sb="11" eb="13">
      <t>ショウガイ</t>
    </rPh>
    <rPh sb="14" eb="16">
      <t>キシツ</t>
    </rPh>
    <rPh sb="16" eb="19">
      <t>セイシンビョウ</t>
    </rPh>
    <phoneticPr fontId="2"/>
  </si>
  <si>
    <t>精神作用物質使用による精神および行動の障害（中毒精神病など）</t>
    <rPh sb="0" eb="2">
      <t>セイシン</t>
    </rPh>
    <rPh sb="2" eb="4">
      <t>サヨウ</t>
    </rPh>
    <rPh sb="4" eb="6">
      <t>ブッシツ</t>
    </rPh>
    <rPh sb="6" eb="8">
      <t>シヨウ</t>
    </rPh>
    <rPh sb="11" eb="13">
      <t>セイシン</t>
    </rPh>
    <rPh sb="16" eb="18">
      <t>コウドウ</t>
    </rPh>
    <rPh sb="19" eb="21">
      <t>ショウガイ</t>
    </rPh>
    <rPh sb="22" eb="24">
      <t>チュウドク</t>
    </rPh>
    <rPh sb="24" eb="27">
      <t>セイシンビョウ</t>
    </rPh>
    <phoneticPr fontId="2"/>
  </si>
  <si>
    <t>神経症性障害、ストレス関連障害および身体表現性障害</t>
    <rPh sb="0" eb="3">
      <t>シンケイショウ</t>
    </rPh>
    <rPh sb="3" eb="4">
      <t>セイ</t>
    </rPh>
    <rPh sb="4" eb="6">
      <t>ショウガイ</t>
    </rPh>
    <rPh sb="11" eb="13">
      <t>カンレン</t>
    </rPh>
    <rPh sb="13" eb="15">
      <t>ショウガイ</t>
    </rPh>
    <rPh sb="18" eb="20">
      <t>シンタイ</t>
    </rPh>
    <rPh sb="20" eb="23">
      <t>ヒョウゲンセイ</t>
    </rPh>
    <rPh sb="23" eb="25">
      <t>ショウガイ</t>
    </rPh>
    <phoneticPr fontId="2"/>
  </si>
  <si>
    <t>年齢</t>
    <rPh sb="0" eb="2">
      <t>ネンレイ</t>
    </rPh>
    <phoneticPr fontId="2"/>
  </si>
  <si>
    <t>審査を受けていない</t>
    <rPh sb="0" eb="2">
      <t>シンサ</t>
    </rPh>
    <rPh sb="3" eb="4">
      <t>ウ</t>
    </rPh>
    <phoneticPr fontId="2"/>
  </si>
  <si>
    <t>障害程度区分が判明していない</t>
    <rPh sb="0" eb="6">
      <t>ショウガイテイドクブン</t>
    </rPh>
    <rPh sb="7" eb="9">
      <t>ハンメイ</t>
    </rPh>
    <phoneticPr fontId="2"/>
  </si>
  <si>
    <t>持家（一戸建て）</t>
    <rPh sb="0" eb="2">
      <t>モチイエ</t>
    </rPh>
    <rPh sb="3" eb="5">
      <t>イッコ</t>
    </rPh>
    <rPh sb="5" eb="6">
      <t>ダ</t>
    </rPh>
    <phoneticPr fontId="2"/>
  </si>
  <si>
    <t>持家（共同住宅）</t>
    <rPh sb="0" eb="2">
      <t>モチイエ</t>
    </rPh>
    <rPh sb="3" eb="5">
      <t>キョウドウ</t>
    </rPh>
    <rPh sb="5" eb="7">
      <t>ジュウタク</t>
    </rPh>
    <phoneticPr fontId="2"/>
  </si>
  <si>
    <t>民間賃貸住宅</t>
    <rPh sb="0" eb="2">
      <t>ミンカン</t>
    </rPh>
    <rPh sb="2" eb="4">
      <t>チンタイ</t>
    </rPh>
    <rPh sb="4" eb="6">
      <t>ジュウタク</t>
    </rPh>
    <phoneticPr fontId="2"/>
  </si>
  <si>
    <t>社宅・公務員住宅など（給与住宅）</t>
    <rPh sb="0" eb="2">
      <t>シャタク</t>
    </rPh>
    <rPh sb="3" eb="6">
      <t>コウムイン</t>
    </rPh>
    <rPh sb="6" eb="8">
      <t>ジュウタク</t>
    </rPh>
    <rPh sb="11" eb="13">
      <t>キュウヨ</t>
    </rPh>
    <rPh sb="13" eb="15">
      <t>ジュウタク</t>
    </rPh>
    <phoneticPr fontId="2"/>
  </si>
  <si>
    <t>公社・公団などの賃貸住宅</t>
    <rPh sb="0" eb="2">
      <t>コウシャ</t>
    </rPh>
    <rPh sb="3" eb="5">
      <t>コウダン</t>
    </rPh>
    <rPh sb="8" eb="10">
      <t>チンタイ</t>
    </rPh>
    <rPh sb="10" eb="12">
      <t>ジュウタク</t>
    </rPh>
    <phoneticPr fontId="2"/>
  </si>
  <si>
    <t>都営・県営などの賃貸住宅</t>
    <rPh sb="0" eb="2">
      <t>トエイ</t>
    </rPh>
    <rPh sb="3" eb="5">
      <t>ケンエイ</t>
    </rPh>
    <rPh sb="8" eb="10">
      <t>チンタイ</t>
    </rPh>
    <rPh sb="10" eb="12">
      <t>ジュウタク</t>
    </rPh>
    <phoneticPr fontId="2"/>
  </si>
  <si>
    <t>施設</t>
    <rPh sb="0" eb="2">
      <t>シセツ</t>
    </rPh>
    <phoneticPr fontId="2"/>
  </si>
  <si>
    <t>借間</t>
    <rPh sb="0" eb="2">
      <t>シャクマ</t>
    </rPh>
    <phoneticPr fontId="2"/>
  </si>
  <si>
    <t>一戸建て</t>
    <rPh sb="0" eb="2">
      <t>イッコ</t>
    </rPh>
    <rPh sb="2" eb="3">
      <t>ダ</t>
    </rPh>
    <phoneticPr fontId="2"/>
  </si>
  <si>
    <t>共同住宅</t>
    <rPh sb="0" eb="2">
      <t>キョウドウ</t>
    </rPh>
    <rPh sb="2" eb="4">
      <t>ジュウタク</t>
    </rPh>
    <phoneticPr fontId="2"/>
  </si>
  <si>
    <t>税込み収入</t>
    <rPh sb="0" eb="2">
      <t>ゼイコ</t>
    </rPh>
    <rPh sb="3" eb="5">
      <t>シュウニュウ</t>
    </rPh>
    <phoneticPr fontId="2"/>
  </si>
  <si>
    <t>支出</t>
    <rPh sb="0" eb="2">
      <t>シシュツ</t>
    </rPh>
    <phoneticPr fontId="2"/>
  </si>
  <si>
    <t>借入金</t>
    <rPh sb="0" eb="1">
      <t>シャク</t>
    </rPh>
    <rPh sb="1" eb="3">
      <t>ニュウキン</t>
    </rPh>
    <phoneticPr fontId="2"/>
  </si>
  <si>
    <t>資産</t>
    <rPh sb="0" eb="2">
      <t>シサン</t>
    </rPh>
    <phoneticPr fontId="2"/>
  </si>
  <si>
    <t>持家の土地面積</t>
    <rPh sb="0" eb="2">
      <t>モチイエ</t>
    </rPh>
    <rPh sb="3" eb="5">
      <t>トチ</t>
    </rPh>
    <rPh sb="5" eb="7">
      <t>メンセキ</t>
    </rPh>
    <phoneticPr fontId="2"/>
  </si>
  <si>
    <t>手帳の種類と等級（複数回答）</t>
    <rPh sb="0" eb="2">
      <t>テチョウ</t>
    </rPh>
    <rPh sb="3" eb="5">
      <t>シュルイ</t>
    </rPh>
    <rPh sb="6" eb="8">
      <t>トウキュウ</t>
    </rPh>
    <rPh sb="9" eb="11">
      <t>フクスウ</t>
    </rPh>
    <rPh sb="11" eb="13">
      <t>カイトウ</t>
    </rPh>
    <phoneticPr fontId="2"/>
  </si>
  <si>
    <t>障害の種類（複数回答）</t>
    <rPh sb="0" eb="2">
      <t>ショウガイ</t>
    </rPh>
    <rPh sb="3" eb="5">
      <t>シュルイ</t>
    </rPh>
    <rPh sb="6" eb="8">
      <t>フクスウ</t>
    </rPh>
    <rPh sb="8" eb="10">
      <t>カイトウ</t>
    </rPh>
    <phoneticPr fontId="2"/>
  </si>
  <si>
    <t>性別</t>
    <rPh sb="0" eb="2">
      <t>セイベツ</t>
    </rPh>
    <phoneticPr fontId="2"/>
  </si>
  <si>
    <t>続柄</t>
    <rPh sb="0" eb="2">
      <t>ゾクガラ</t>
    </rPh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</si>
  <si>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</si>
  <si>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</si>
  <si>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娘の夫</t>
    <rPh sb="0" eb="1">
      <t>ムスメ</t>
    </rPh>
    <rPh sb="2" eb="3">
      <t>オット</t>
    </rPh>
    <phoneticPr fontId="2"/>
  </si>
  <si>
    <t>息子の妻</t>
    <rPh sb="0" eb="2">
      <t>ムスコ</t>
    </rPh>
    <rPh sb="3" eb="4">
      <t>ツマ</t>
    </rPh>
    <phoneticPr fontId="2"/>
  </si>
  <si>
    <t>同居か別居か</t>
    <rPh sb="0" eb="2">
      <t>ドウキョ</t>
    </rPh>
    <rPh sb="3" eb="5">
      <t>ベッキョ</t>
    </rPh>
    <phoneticPr fontId="2"/>
  </si>
  <si>
    <t>同居</t>
    <rPh sb="0" eb="2">
      <t>ドウキョ</t>
    </rPh>
    <phoneticPr fontId="2"/>
  </si>
  <si>
    <t>別居</t>
    <rPh sb="0" eb="2">
      <t>ベッキョ</t>
    </rPh>
    <phoneticPr fontId="2"/>
  </si>
  <si>
    <t>支援時間について</t>
    <rPh sb="0" eb="2">
      <t>シエン</t>
    </rPh>
    <rPh sb="2" eb="4">
      <t>ジカン</t>
    </rPh>
    <phoneticPr fontId="2"/>
  </si>
  <si>
    <t>学歴について</t>
    <rPh sb="0" eb="2">
      <t>ガクレキ</t>
    </rPh>
    <phoneticPr fontId="2"/>
  </si>
  <si>
    <t>％</t>
  </si>
  <si>
    <t>保育・介助などの必要性について</t>
    <rPh sb="0" eb="2">
      <t>ホイク</t>
    </rPh>
    <rPh sb="3" eb="5">
      <t>カイジョ</t>
    </rPh>
    <rPh sb="8" eb="11">
      <t>ヒツヨウセイ</t>
    </rPh>
    <phoneticPr fontId="2"/>
  </si>
  <si>
    <t>なし</t>
    <phoneticPr fontId="2"/>
  </si>
  <si>
    <t>総回答者数</t>
    <rPh sb="0" eb="1">
      <t>ソウ</t>
    </rPh>
    <rPh sb="1" eb="3">
      <t>カイトウ</t>
    </rPh>
    <rPh sb="3" eb="4">
      <t>シャ</t>
    </rPh>
    <rPh sb="4" eb="5">
      <t>スウ</t>
    </rPh>
    <phoneticPr fontId="2"/>
  </si>
  <si>
    <t>（注）回答対象は「人の支援を受けてする」を選んだ場合</t>
    <rPh sb="1" eb="2">
      <t>チュウ</t>
    </rPh>
    <rPh sb="3" eb="5">
      <t>カイトウ</t>
    </rPh>
    <rPh sb="5" eb="7">
      <t>タイショウ</t>
    </rPh>
    <rPh sb="9" eb="10">
      <t>ヒト</t>
    </rPh>
    <rPh sb="11" eb="13">
      <t>シエン</t>
    </rPh>
    <rPh sb="14" eb="15">
      <t>ウ</t>
    </rPh>
    <rPh sb="21" eb="22">
      <t>エラ</t>
    </rPh>
    <rPh sb="24" eb="26">
      <t>バアイ</t>
    </rPh>
    <phoneticPr fontId="2"/>
  </si>
  <si>
    <t>ファクシミリ</t>
  </si>
  <si>
    <t>ラジオ</t>
  </si>
  <si>
    <t>その他の内訳（自由回答）</t>
    <rPh sb="2" eb="3">
      <t>ホカ</t>
    </rPh>
    <rPh sb="4" eb="6">
      <t>ウチワケ</t>
    </rPh>
    <rPh sb="7" eb="9">
      <t>ジユウ</t>
    </rPh>
    <rPh sb="9" eb="11">
      <t>カイトウ</t>
    </rPh>
    <phoneticPr fontId="2"/>
  </si>
  <si>
    <t>重度</t>
    <rPh sb="0" eb="2">
      <t>ジュウド</t>
    </rPh>
    <phoneticPr fontId="2"/>
  </si>
  <si>
    <t>障害の種類</t>
    <rPh sb="0" eb="2">
      <t>ショウガイ</t>
    </rPh>
    <rPh sb="3" eb="5">
      <t>シュルイ</t>
    </rPh>
    <phoneticPr fontId="2"/>
  </si>
  <si>
    <t>発症年齢</t>
    <rPh sb="0" eb="2">
      <t>ハッショウ</t>
    </rPh>
    <rPh sb="2" eb="4">
      <t>ネンレイ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</si>
  <si>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</si>
  <si>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</si>
  <si>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</si>
  <si>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</si>
  <si>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</si>
  <si>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</si>
  <si>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</si>
  <si>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</si>
  <si>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</si>
  <si>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</si>
  <si>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石川県</t>
  </si>
  <si>
    <t>岡山県</t>
  </si>
  <si>
    <t>福井県</t>
  </si>
  <si>
    <t>広島県</t>
  </si>
  <si>
    <t>山梨県</t>
  </si>
  <si>
    <t>山口県</t>
  </si>
  <si>
    <t>長野県</t>
  </si>
  <si>
    <t>徳島県</t>
  </si>
  <si>
    <t>岐阜県</t>
  </si>
  <si>
    <t>香川県</t>
  </si>
  <si>
    <t>静岡県</t>
  </si>
  <si>
    <t>愛媛県</t>
  </si>
  <si>
    <t>愛知県</t>
  </si>
  <si>
    <t>高知県</t>
  </si>
  <si>
    <t>三重県</t>
  </si>
  <si>
    <t>福岡県</t>
  </si>
  <si>
    <t>滋賀県</t>
  </si>
  <si>
    <t>佐賀県</t>
  </si>
  <si>
    <t>京都府</t>
  </si>
  <si>
    <t>長崎県</t>
  </si>
  <si>
    <t>埼玉県</t>
  </si>
  <si>
    <t>大阪府</t>
  </si>
  <si>
    <t>熊本県</t>
  </si>
  <si>
    <t>千葉県</t>
  </si>
  <si>
    <t>兵庫県</t>
  </si>
  <si>
    <t>大分県</t>
  </si>
  <si>
    <t>東京都</t>
  </si>
  <si>
    <t>奈良県</t>
  </si>
  <si>
    <t>宮崎県</t>
  </si>
  <si>
    <t>神奈川県</t>
  </si>
  <si>
    <t>和歌山県</t>
  </si>
  <si>
    <t>鹿児島県</t>
  </si>
  <si>
    <t>新潟県</t>
  </si>
  <si>
    <t>鳥取県</t>
  </si>
  <si>
    <t>沖縄県</t>
  </si>
  <si>
    <t>富山県</t>
  </si>
  <si>
    <t>島根県</t>
  </si>
  <si>
    <t>ジョブコーチ</t>
    <phoneticPr fontId="2"/>
  </si>
  <si>
    <t>通訳者（公的派遣）</t>
    <rPh sb="0" eb="2">
      <t>ツウヤク</t>
    </rPh>
    <rPh sb="2" eb="3">
      <t>シャ</t>
    </rPh>
    <rPh sb="4" eb="6">
      <t>コウテキ</t>
    </rPh>
    <rPh sb="6" eb="8">
      <t>ハケン</t>
    </rPh>
    <phoneticPr fontId="2"/>
  </si>
  <si>
    <t>通訳者（それ以外）</t>
    <rPh sb="0" eb="3">
      <t>ツウヤクシャ</t>
    </rPh>
    <rPh sb="6" eb="8">
      <t>イガイ</t>
    </rPh>
    <phoneticPr fontId="2"/>
  </si>
  <si>
    <t>筆記者（公的派遣）</t>
    <rPh sb="0" eb="2">
      <t>ヒッキ</t>
    </rPh>
    <rPh sb="2" eb="3">
      <t>シャ</t>
    </rPh>
    <rPh sb="4" eb="6">
      <t>コウテキ</t>
    </rPh>
    <rPh sb="6" eb="8">
      <t>ハケン</t>
    </rPh>
    <phoneticPr fontId="2"/>
  </si>
  <si>
    <t>筆記者（それ以外）</t>
    <rPh sb="0" eb="2">
      <t>ヒッキ</t>
    </rPh>
    <rPh sb="2" eb="3">
      <t>シャ</t>
    </rPh>
    <rPh sb="6" eb="8">
      <t>イガイ</t>
    </rPh>
    <phoneticPr fontId="2"/>
  </si>
  <si>
    <t>弁護士などの法律関係者</t>
    <rPh sb="0" eb="3">
      <t>ベンゴシ</t>
    </rPh>
    <rPh sb="6" eb="8">
      <t>ホウリツ</t>
    </rPh>
    <rPh sb="8" eb="10">
      <t>カンケイ</t>
    </rPh>
    <rPh sb="10" eb="11">
      <t>シャ</t>
    </rPh>
    <phoneticPr fontId="2"/>
  </si>
  <si>
    <t>その他の親戚</t>
    <rPh sb="2" eb="3">
      <t>タ</t>
    </rPh>
    <rPh sb="4" eb="6">
      <t>シンセキ</t>
    </rPh>
    <phoneticPr fontId="2"/>
  </si>
  <si>
    <t>（注）無回答には、「回答拒否」と「いない」の両方を含む</t>
    <rPh sb="1" eb="2">
      <t>チュウ</t>
    </rPh>
    <rPh sb="3" eb="6">
      <t>ムカイトウ</t>
    </rPh>
    <rPh sb="10" eb="12">
      <t>カイトウ</t>
    </rPh>
    <rPh sb="12" eb="14">
      <t>キョヒ</t>
    </rPh>
    <rPh sb="22" eb="24">
      <t>リョウホウ</t>
    </rPh>
    <rPh sb="25" eb="26">
      <t>フク</t>
    </rPh>
    <phoneticPr fontId="2"/>
  </si>
  <si>
    <t>その他の内訳（自由回答）</t>
    <rPh sb="2" eb="3">
      <t>タ</t>
    </rPh>
    <rPh sb="4" eb="6">
      <t>ウチワケ</t>
    </rPh>
    <rPh sb="7" eb="9">
      <t>ジユウ</t>
    </rPh>
    <rPh sb="9" eb="11">
      <t>カイトウ</t>
    </rPh>
    <phoneticPr fontId="2"/>
  </si>
  <si>
    <t>高齢・定年退職者のため</t>
    <rPh sb="0" eb="2">
      <t>コウレイ</t>
    </rPh>
    <rPh sb="3" eb="5">
      <t>テイネン</t>
    </rPh>
    <rPh sb="5" eb="7">
      <t>タイショク</t>
    </rPh>
    <rPh sb="7" eb="8">
      <t>シャ</t>
    </rPh>
    <phoneticPr fontId="2"/>
  </si>
  <si>
    <t>専業主婦をしている</t>
    <rPh sb="0" eb="2">
      <t>センギョウ</t>
    </rPh>
    <rPh sb="2" eb="4">
      <t>シュフ</t>
    </rPh>
    <phoneticPr fontId="2"/>
  </si>
  <si>
    <t>学生で勉強している</t>
    <rPh sb="0" eb="2">
      <t>ガクセイ</t>
    </rPh>
    <rPh sb="3" eb="5">
      <t>ベンキョウ</t>
    </rPh>
    <phoneticPr fontId="2"/>
  </si>
  <si>
    <t>家族の話</t>
    <rPh sb="0" eb="2">
      <t>カゾク</t>
    </rPh>
    <rPh sb="3" eb="4">
      <t>ハナシ</t>
    </rPh>
    <phoneticPr fontId="2"/>
  </si>
  <si>
    <t>友人の話</t>
    <rPh sb="0" eb="2">
      <t>ユウジン</t>
    </rPh>
    <rPh sb="3" eb="4">
      <t>ハナシ</t>
    </rPh>
    <phoneticPr fontId="2"/>
  </si>
  <si>
    <t>回答者数</t>
    <rPh sb="0" eb="2">
      <t>カイトウ</t>
    </rPh>
    <rPh sb="2" eb="3">
      <t>シャ</t>
    </rPh>
    <rPh sb="3" eb="4">
      <t>スウ</t>
    </rPh>
    <phoneticPr fontId="2"/>
  </si>
  <si>
    <t>収入はなく利用料を支払った</t>
    <rPh sb="0" eb="2">
      <t>シュウニュウ</t>
    </rPh>
    <rPh sb="5" eb="8">
      <t>リヨウリョウ</t>
    </rPh>
    <rPh sb="9" eb="11">
      <t>シハラ</t>
    </rPh>
    <phoneticPr fontId="2"/>
  </si>
  <si>
    <t>本人の障害にあった仕事の手順方法や資料の提示</t>
    <rPh sb="0" eb="2">
      <t>ホンニン</t>
    </rPh>
    <rPh sb="3" eb="5">
      <t>ショウガイ</t>
    </rPh>
    <rPh sb="9" eb="11">
      <t>シゴト</t>
    </rPh>
    <rPh sb="12" eb="14">
      <t>テジュン</t>
    </rPh>
    <rPh sb="14" eb="16">
      <t>ホウホウ</t>
    </rPh>
    <rPh sb="17" eb="19">
      <t>シリョウ</t>
    </rPh>
    <rPh sb="20" eb="22">
      <t>テイジ</t>
    </rPh>
    <phoneticPr fontId="2"/>
  </si>
  <si>
    <t>仕事をする自信がない</t>
    <rPh sb="0" eb="2">
      <t>シゴト</t>
    </rPh>
    <rPh sb="5" eb="7">
      <t>ジシン</t>
    </rPh>
    <phoneticPr fontId="2"/>
  </si>
  <si>
    <t>定年または雇用契約の満了</t>
    <rPh sb="0" eb="2">
      <t>テイネン</t>
    </rPh>
    <rPh sb="5" eb="7">
      <t>コヨウ</t>
    </rPh>
    <rPh sb="7" eb="9">
      <t>ケイヤク</t>
    </rPh>
    <rPh sb="10" eb="12">
      <t>マンリョウ</t>
    </rPh>
    <phoneticPr fontId="2"/>
  </si>
  <si>
    <t>勤務先を減らした</t>
    <rPh sb="0" eb="3">
      <t>キンムサキ</t>
    </rPh>
    <rPh sb="4" eb="5">
      <t>ヘ</t>
    </rPh>
    <phoneticPr fontId="2"/>
  </si>
  <si>
    <t>施設からの紹介</t>
    <rPh sb="0" eb="2">
      <t>シセツ</t>
    </rPh>
    <rPh sb="5" eb="7">
      <t>ショウカイ</t>
    </rPh>
    <phoneticPr fontId="2"/>
  </si>
  <si>
    <t>気軽に相談できる相談支援センターの整備</t>
    <rPh sb="0" eb="2">
      <t>キガル</t>
    </rPh>
    <rPh sb="3" eb="5">
      <t>ソウダン</t>
    </rPh>
    <rPh sb="8" eb="10">
      <t>ソウダン</t>
    </rPh>
    <rPh sb="10" eb="12">
      <t>シエン</t>
    </rPh>
    <rPh sb="17" eb="19">
      <t>セイビ</t>
    </rPh>
    <phoneticPr fontId="2"/>
  </si>
  <si>
    <t>家庭内や外出の際に利用する助けなどの支援</t>
    <rPh sb="0" eb="3">
      <t>カテイナイ</t>
    </rPh>
    <rPh sb="4" eb="6">
      <t>ガイシュツ</t>
    </rPh>
    <rPh sb="7" eb="8">
      <t>サイ</t>
    </rPh>
    <rPh sb="9" eb="11">
      <t>リヨウ</t>
    </rPh>
    <rPh sb="13" eb="14">
      <t>タス</t>
    </rPh>
    <rPh sb="18" eb="20">
      <t>シエン</t>
    </rPh>
    <phoneticPr fontId="2"/>
  </si>
  <si>
    <t>住宅やアパートの供給</t>
    <rPh sb="0" eb="2">
      <t>ジュウタク</t>
    </rPh>
    <rPh sb="8" eb="10">
      <t>キョウキュウ</t>
    </rPh>
    <phoneticPr fontId="2"/>
  </si>
  <si>
    <t>周囲の人に対するあなたの障害に関する理解促進と啓発</t>
    <rPh sb="0" eb="2">
      <t>シュウイ</t>
    </rPh>
    <rPh sb="3" eb="4">
      <t>ヒト</t>
    </rPh>
    <rPh sb="5" eb="6">
      <t>タイ</t>
    </rPh>
    <rPh sb="12" eb="14">
      <t>ショウガイ</t>
    </rPh>
    <rPh sb="15" eb="16">
      <t>カン</t>
    </rPh>
    <rPh sb="18" eb="20">
      <t>リカイ</t>
    </rPh>
    <rPh sb="20" eb="22">
      <t>ソクシン</t>
    </rPh>
    <rPh sb="23" eb="25">
      <t>ケイハツ</t>
    </rPh>
    <phoneticPr fontId="2"/>
  </si>
  <si>
    <t>あなたの障害の特性を理解するための支援者の養成</t>
    <rPh sb="4" eb="6">
      <t>ショウガイ</t>
    </rPh>
    <rPh sb="7" eb="9">
      <t>トクセイ</t>
    </rPh>
    <rPh sb="10" eb="12">
      <t>リカイ</t>
    </rPh>
    <rPh sb="17" eb="20">
      <t>シエンシャ</t>
    </rPh>
    <rPh sb="21" eb="23">
      <t>ヨウセイ</t>
    </rPh>
    <phoneticPr fontId="2"/>
  </si>
  <si>
    <t>自分のストレスや気持ちを調整するスキル・トレーニングの機会</t>
    <rPh sb="0" eb="2">
      <t>ジブン</t>
    </rPh>
    <rPh sb="8" eb="10">
      <t>キモ</t>
    </rPh>
    <rPh sb="12" eb="14">
      <t>チョウセイ</t>
    </rPh>
    <rPh sb="27" eb="29">
      <t>キカイ</t>
    </rPh>
    <phoneticPr fontId="2"/>
  </si>
  <si>
    <t>社会的な行動や人間関係を学ぶソーシャルスキル・トレーニングの機会</t>
    <rPh sb="0" eb="3">
      <t>シャカイテキ</t>
    </rPh>
    <rPh sb="4" eb="6">
      <t>コウドウ</t>
    </rPh>
    <rPh sb="7" eb="9">
      <t>ニンゲン</t>
    </rPh>
    <rPh sb="9" eb="11">
      <t>カンケイ</t>
    </rPh>
    <rPh sb="12" eb="13">
      <t>マナ</t>
    </rPh>
    <rPh sb="30" eb="32">
      <t>キカイ</t>
    </rPh>
    <phoneticPr fontId="2"/>
  </si>
  <si>
    <t>雇用や就労のための援助</t>
    <rPh sb="0" eb="2">
      <t>コヨウ</t>
    </rPh>
    <rPh sb="3" eb="5">
      <t>シュウロウ</t>
    </rPh>
    <rPh sb="9" eb="11">
      <t>エンジョ</t>
    </rPh>
    <phoneticPr fontId="2"/>
  </si>
  <si>
    <t>保健・医療機関の整備</t>
    <rPh sb="0" eb="2">
      <t>ホケン</t>
    </rPh>
    <rPh sb="3" eb="5">
      <t>イリョウ</t>
    </rPh>
    <rPh sb="5" eb="7">
      <t>キカン</t>
    </rPh>
    <rPh sb="8" eb="10">
      <t>セイビ</t>
    </rPh>
    <phoneticPr fontId="2"/>
  </si>
  <si>
    <t>年金や手当等の経済的な援助</t>
    <rPh sb="0" eb="2">
      <t>ネンキン</t>
    </rPh>
    <rPh sb="3" eb="5">
      <t>テアテ</t>
    </rPh>
    <rPh sb="5" eb="6">
      <t>トウ</t>
    </rPh>
    <rPh sb="7" eb="10">
      <t>ケイザイテキ</t>
    </rPh>
    <rPh sb="11" eb="13">
      <t>エンジョ</t>
    </rPh>
    <phoneticPr fontId="2"/>
  </si>
  <si>
    <t>医療費や助成制度の充実</t>
    <rPh sb="0" eb="3">
      <t>イリョウヒ</t>
    </rPh>
    <rPh sb="4" eb="6">
      <t>ジョセイ</t>
    </rPh>
    <rPh sb="6" eb="8">
      <t>セイド</t>
    </rPh>
    <rPh sb="9" eb="11">
      <t>ジュウジツ</t>
    </rPh>
    <phoneticPr fontId="2"/>
  </si>
  <si>
    <t>親（保護者）が高齢化あるいは亡くなった後の生活を保障するシステム</t>
    <rPh sb="0" eb="1">
      <t>オヤ</t>
    </rPh>
    <rPh sb="2" eb="5">
      <t>ホゴシャ</t>
    </rPh>
    <rPh sb="7" eb="10">
      <t>コウレイカ</t>
    </rPh>
    <rPh sb="14" eb="15">
      <t>ナ</t>
    </rPh>
    <rPh sb="19" eb="20">
      <t>アト</t>
    </rPh>
    <rPh sb="21" eb="23">
      <t>セイカツ</t>
    </rPh>
    <rPh sb="24" eb="26">
      <t>ホショウ</t>
    </rPh>
    <phoneticPr fontId="2"/>
  </si>
  <si>
    <t>福祉施設の整備・充実化</t>
    <rPh sb="0" eb="2">
      <t>フクシ</t>
    </rPh>
    <rPh sb="2" eb="4">
      <t>シセツ</t>
    </rPh>
    <rPh sb="5" eb="7">
      <t>セイビ</t>
    </rPh>
    <rPh sb="8" eb="11">
      <t>ジュウジツカ</t>
    </rPh>
    <phoneticPr fontId="2"/>
  </si>
  <si>
    <t>本人の特性に関する職場の理解促進と啓発</t>
    <rPh sb="0" eb="2">
      <t>ホンニン</t>
    </rPh>
    <rPh sb="3" eb="5">
      <t>トクセイ</t>
    </rPh>
    <rPh sb="6" eb="7">
      <t>カン</t>
    </rPh>
    <rPh sb="9" eb="11">
      <t>ショクバ</t>
    </rPh>
    <rPh sb="12" eb="14">
      <t>リカイ</t>
    </rPh>
    <rPh sb="14" eb="16">
      <t>ソクシン</t>
    </rPh>
    <rPh sb="17" eb="19">
      <t>ケイハツ</t>
    </rPh>
    <phoneticPr fontId="2"/>
  </si>
  <si>
    <t>職場でのコミュニケーションの取り方</t>
    <rPh sb="0" eb="2">
      <t>ショクバ</t>
    </rPh>
    <rPh sb="14" eb="15">
      <t>ト</t>
    </rPh>
    <rPh sb="16" eb="17">
      <t>カタ</t>
    </rPh>
    <phoneticPr fontId="2"/>
  </si>
  <si>
    <t>必要である</t>
    <rPh sb="0" eb="2">
      <t>ヒツヨウ</t>
    </rPh>
    <phoneticPr fontId="2"/>
  </si>
  <si>
    <t>必要でない</t>
    <rPh sb="0" eb="2">
      <t>ヒツヨウ</t>
    </rPh>
    <phoneticPr fontId="2"/>
  </si>
  <si>
    <t>本人の障害の特性に合った支援機器の整備</t>
    <rPh sb="0" eb="2">
      <t>ホンニン</t>
    </rPh>
    <rPh sb="3" eb="5">
      <t>ショウガイ</t>
    </rPh>
    <rPh sb="6" eb="8">
      <t>トクセイ</t>
    </rPh>
    <rPh sb="9" eb="10">
      <t>ア</t>
    </rPh>
    <rPh sb="12" eb="14">
      <t>シエン</t>
    </rPh>
    <rPh sb="14" eb="16">
      <t>キキ</t>
    </rPh>
    <rPh sb="17" eb="19">
      <t>セイビ</t>
    </rPh>
    <phoneticPr fontId="2"/>
  </si>
  <si>
    <t>本人の障害の特性に合った環境の調整</t>
    <rPh sb="0" eb="2">
      <t>ホンニン</t>
    </rPh>
    <rPh sb="3" eb="5">
      <t>ショウガイ</t>
    </rPh>
    <rPh sb="6" eb="8">
      <t>トクセイ</t>
    </rPh>
    <rPh sb="9" eb="10">
      <t>ア</t>
    </rPh>
    <rPh sb="12" eb="14">
      <t>カンキョウ</t>
    </rPh>
    <rPh sb="15" eb="17">
      <t>チョウセイ</t>
    </rPh>
    <phoneticPr fontId="2"/>
  </si>
  <si>
    <t>業務を進めていくためのスキル</t>
    <rPh sb="0" eb="2">
      <t>ギョウム</t>
    </rPh>
    <rPh sb="3" eb="4">
      <t>スス</t>
    </rPh>
    <phoneticPr fontId="2"/>
  </si>
  <si>
    <t>職場の基本的なルールの理解</t>
    <rPh sb="0" eb="2">
      <t>ショクバ</t>
    </rPh>
    <rPh sb="3" eb="6">
      <t>キホンテキ</t>
    </rPh>
    <rPh sb="11" eb="13">
      <t>リカイ</t>
    </rPh>
    <phoneticPr fontId="2"/>
  </si>
  <si>
    <t>職場の人間関係の相談</t>
    <rPh sb="0" eb="2">
      <t>ショクバ</t>
    </rPh>
    <rPh sb="3" eb="5">
      <t>ニンゲン</t>
    </rPh>
    <rPh sb="5" eb="7">
      <t>カンケイ</t>
    </rPh>
    <rPh sb="8" eb="10">
      <t>ソウダン</t>
    </rPh>
    <phoneticPr fontId="2"/>
  </si>
  <si>
    <t>職場以外の人間関係の相談</t>
    <rPh sb="0" eb="2">
      <t>ショクバ</t>
    </rPh>
    <rPh sb="2" eb="4">
      <t>イガイ</t>
    </rPh>
    <rPh sb="5" eb="7">
      <t>ニンゲン</t>
    </rPh>
    <rPh sb="7" eb="9">
      <t>カンケイ</t>
    </rPh>
    <rPh sb="10" eb="12">
      <t>ソウダン</t>
    </rPh>
    <phoneticPr fontId="2"/>
  </si>
  <si>
    <t>生活習慣の確立</t>
    <rPh sb="0" eb="2">
      <t>セイカツ</t>
    </rPh>
    <rPh sb="2" eb="4">
      <t>シュウカン</t>
    </rPh>
    <rPh sb="5" eb="7">
      <t>カクリツ</t>
    </rPh>
    <phoneticPr fontId="2"/>
  </si>
  <si>
    <t>余暇活動やグループ活動簿紹介や情報提供など、休日の過ごし方</t>
    <rPh sb="0" eb="2">
      <t>ヨカ</t>
    </rPh>
    <rPh sb="2" eb="4">
      <t>カツドウ</t>
    </rPh>
    <rPh sb="9" eb="11">
      <t>カツドウ</t>
    </rPh>
    <rPh sb="11" eb="12">
      <t>ボ</t>
    </rPh>
    <rPh sb="12" eb="14">
      <t>ショウカイ</t>
    </rPh>
    <rPh sb="15" eb="17">
      <t>ジョウホウ</t>
    </rPh>
    <rPh sb="17" eb="19">
      <t>テイキョウ</t>
    </rPh>
    <rPh sb="22" eb="24">
      <t>キュウジツ</t>
    </rPh>
    <rPh sb="25" eb="26">
      <t>ス</t>
    </rPh>
    <rPh sb="28" eb="29">
      <t>カタ</t>
    </rPh>
    <phoneticPr fontId="2"/>
  </si>
  <si>
    <t>健康管理</t>
    <rPh sb="0" eb="2">
      <t>ケンコウ</t>
    </rPh>
    <rPh sb="2" eb="4">
      <t>カンリ</t>
    </rPh>
    <phoneticPr fontId="2"/>
  </si>
  <si>
    <t>金銭管理</t>
    <rPh sb="0" eb="2">
      <t>キンセン</t>
    </rPh>
    <rPh sb="2" eb="4">
      <t>カンリ</t>
    </rPh>
    <phoneticPr fontId="2"/>
  </si>
  <si>
    <t>時間・スケジュール管理</t>
    <rPh sb="0" eb="2">
      <t>ジカン</t>
    </rPh>
    <rPh sb="9" eb="11">
      <t>カンリ</t>
    </rPh>
    <phoneticPr fontId="2"/>
  </si>
  <si>
    <t>小学校</t>
    <rPh sb="0" eb="3">
      <t>ショウガッコウ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</si>
  <si>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</si>
  <si>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国立</t>
    <rPh sb="0" eb="2">
      <t>コクリツ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</si>
  <si>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</si>
  <si>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</si>
  <si>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</si>
  <si>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通常の学校（複数回答）</t>
    <rPh sb="0" eb="2">
      <t>ツウジョウ</t>
    </rPh>
    <rPh sb="3" eb="5">
      <t>ガッコウ</t>
    </rPh>
    <rPh sb="6" eb="8">
      <t>フクスウ</t>
    </rPh>
    <rPh sb="8" eb="10">
      <t>カイトウ</t>
    </rPh>
    <phoneticPr fontId="2"/>
  </si>
  <si>
    <t>中学校</t>
    <rPh sb="0" eb="3">
      <t>チュウガッコウ</t>
    </rPh>
    <phoneticPr fontId="2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</si>
  <si>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</si>
  <si>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高等専修学校</t>
    <rPh sb="0" eb="2">
      <t>コウトウ</t>
    </rPh>
    <rPh sb="2" eb="4">
      <t>センシュウ</t>
    </rPh>
    <rPh sb="4" eb="6">
      <t>ガッコウ</t>
    </rPh>
    <phoneticPr fontId="2"/>
  </si>
  <si>
    <t>高校</t>
    <rPh sb="0" eb="2">
      <t>コウコウ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</si>
  <si>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</si>
  <si>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</si>
  <si>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通信制</t>
    <rPh sb="0" eb="3">
      <t>ツウシンセイ</t>
    </rPh>
    <phoneticPr fontId="2"/>
  </si>
  <si>
    <t>単位制</t>
    <rPh sb="0" eb="3">
      <t>タンイセイ</t>
    </rPh>
    <phoneticPr fontId="2"/>
  </si>
  <si>
    <t>普通科</t>
    <rPh sb="0" eb="3">
      <t>フツウカ</t>
    </rPh>
    <phoneticPr fontId="2"/>
  </si>
  <si>
    <t>職業科（工業・商業・農業など）</t>
    <rPh sb="0" eb="2">
      <t>ショクギョウ</t>
    </rPh>
    <rPh sb="2" eb="3">
      <t>カ</t>
    </rPh>
    <rPh sb="4" eb="6">
      <t>コウギョウ</t>
    </rPh>
    <rPh sb="7" eb="9">
      <t>ショウギョウ</t>
    </rPh>
    <rPh sb="10" eb="12">
      <t>ノウギョウ</t>
    </rPh>
    <phoneticPr fontId="2"/>
  </si>
  <si>
    <t>総合学科</t>
    <rPh sb="0" eb="2">
      <t>ソウゴウ</t>
    </rPh>
    <rPh sb="2" eb="4">
      <t>ガッカ</t>
    </rPh>
    <phoneticPr fontId="2"/>
  </si>
  <si>
    <t>卒業</t>
    <rPh sb="0" eb="2">
      <t>ソツギョウ</t>
    </rPh>
    <phoneticPr fontId="2"/>
  </si>
  <si>
    <t>中退</t>
    <rPh sb="0" eb="2">
      <t>チュウタイ</t>
    </rPh>
    <phoneticPr fontId="2"/>
  </si>
  <si>
    <t>在籍</t>
    <rPh sb="0" eb="2">
      <t>ザイセキ</t>
    </rPh>
    <phoneticPr fontId="2"/>
  </si>
  <si>
    <t>聾学校専攻科</t>
    <rPh sb="0" eb="1">
      <t>ロウ</t>
    </rPh>
    <rPh sb="1" eb="3">
      <t>ガッコウ</t>
    </rPh>
    <rPh sb="3" eb="6">
      <t>センコウカ</t>
    </rPh>
    <phoneticPr fontId="2"/>
  </si>
  <si>
    <t>大学・専門学校等</t>
    <rPh sb="0" eb="2">
      <t>ダイガク</t>
    </rPh>
    <rPh sb="3" eb="5">
      <t>センモン</t>
    </rPh>
    <rPh sb="5" eb="7">
      <t>ガッコウ</t>
    </rPh>
    <rPh sb="7" eb="8">
      <t>トウ</t>
    </rPh>
    <phoneticPr fontId="2"/>
  </si>
  <si>
    <t>専門学校</t>
    <rPh sb="0" eb="2">
      <t>センモン</t>
    </rPh>
    <rPh sb="2" eb="4">
      <t>ガッコウ</t>
    </rPh>
    <phoneticPr fontId="2"/>
  </si>
  <si>
    <t>短期大学</t>
    <rPh sb="0" eb="2">
      <t>タンキ</t>
    </rPh>
    <rPh sb="2" eb="4">
      <t>ダイガク</t>
    </rPh>
    <phoneticPr fontId="2"/>
  </si>
  <si>
    <t>国内</t>
    <rPh sb="0" eb="2">
      <t>コクナイ</t>
    </rPh>
    <phoneticPr fontId="2"/>
  </si>
  <si>
    <t>海外</t>
    <rPh sb="0" eb="2">
      <t>カイガイ</t>
    </rPh>
    <phoneticPr fontId="2"/>
  </si>
  <si>
    <t>特例子会社</t>
    <rPh sb="0" eb="2">
      <t>トクレイ</t>
    </rPh>
    <rPh sb="2" eb="5">
      <t>コガイシャ</t>
    </rPh>
    <phoneticPr fontId="2"/>
  </si>
  <si>
    <t>福祉工場</t>
    <rPh sb="0" eb="2">
      <t>フクシ</t>
    </rPh>
    <rPh sb="2" eb="4">
      <t>コウジョウ</t>
    </rPh>
    <phoneticPr fontId="2"/>
  </si>
  <si>
    <t>どちらでもない</t>
    <phoneticPr fontId="2"/>
  </si>
  <si>
    <t>-</t>
    <phoneticPr fontId="2"/>
  </si>
  <si>
    <t>-</t>
    <phoneticPr fontId="2"/>
  </si>
  <si>
    <t>-</t>
    <phoneticPr fontId="2"/>
  </si>
  <si>
    <t>期間</t>
    <rPh sb="0" eb="2">
      <t>キカン</t>
    </rPh>
    <phoneticPr fontId="2"/>
  </si>
  <si>
    <t>入所回数</t>
    <rPh sb="0" eb="2">
      <t>ニュウショ</t>
    </rPh>
    <rPh sb="2" eb="4">
      <t>カイスウ</t>
    </rPh>
    <phoneticPr fontId="2"/>
  </si>
  <si>
    <t>石狩市</t>
    <rPh sb="0" eb="3">
      <t>イシカリシ</t>
    </rPh>
    <phoneticPr fontId="2"/>
  </si>
  <si>
    <t>札幌市</t>
    <rPh sb="0" eb="3">
      <t>サッポロシ</t>
    </rPh>
    <phoneticPr fontId="2"/>
  </si>
  <si>
    <t>江別市</t>
    <rPh sb="0" eb="3">
      <t>エベツシ</t>
    </rPh>
    <phoneticPr fontId="2"/>
  </si>
  <si>
    <t>伊達市</t>
    <rPh sb="0" eb="3">
      <t>ダテシ</t>
    </rPh>
    <phoneticPr fontId="2"/>
  </si>
  <si>
    <t>苫小牧市</t>
    <rPh sb="0" eb="4">
      <t>トマコマイシ</t>
    </rPh>
    <phoneticPr fontId="2"/>
  </si>
  <si>
    <t>秋田市</t>
    <rPh sb="0" eb="3">
      <t>アキタシ</t>
    </rPh>
    <phoneticPr fontId="2"/>
  </si>
  <si>
    <t>志木市</t>
    <rPh sb="0" eb="3">
      <t>シキシ</t>
    </rPh>
    <phoneticPr fontId="2"/>
  </si>
  <si>
    <t>千葉市</t>
    <rPh sb="0" eb="3">
      <t>チバシ</t>
    </rPh>
    <phoneticPr fontId="2"/>
  </si>
  <si>
    <t>八千代市</t>
    <rPh sb="0" eb="4">
      <t>ヤチヨシ</t>
    </rPh>
    <phoneticPr fontId="2"/>
  </si>
  <si>
    <t>茂原市</t>
    <rPh sb="0" eb="3">
      <t>モバラシ</t>
    </rPh>
    <phoneticPr fontId="2"/>
  </si>
  <si>
    <t>館山市</t>
    <rPh sb="0" eb="3">
      <t>タテヤマシ</t>
    </rPh>
    <phoneticPr fontId="2"/>
  </si>
  <si>
    <t>市川市</t>
    <rPh sb="0" eb="3">
      <t>イチカワシ</t>
    </rPh>
    <phoneticPr fontId="2"/>
  </si>
  <si>
    <t>杉並区</t>
    <rPh sb="0" eb="3">
      <t>スギナミク</t>
    </rPh>
    <phoneticPr fontId="2"/>
  </si>
  <si>
    <t>世田谷区</t>
    <rPh sb="0" eb="4">
      <t>セタガヤク</t>
    </rPh>
    <phoneticPr fontId="2"/>
  </si>
  <si>
    <t>江戸川区</t>
    <rPh sb="0" eb="4">
      <t>エドガワク</t>
    </rPh>
    <phoneticPr fontId="2"/>
  </si>
  <si>
    <t>大田区</t>
    <rPh sb="0" eb="3">
      <t>オオタク</t>
    </rPh>
    <phoneticPr fontId="2"/>
  </si>
  <si>
    <t>練馬区</t>
    <rPh sb="0" eb="3">
      <t>ネリマク</t>
    </rPh>
    <phoneticPr fontId="2"/>
  </si>
  <si>
    <t>江東区</t>
    <rPh sb="0" eb="3">
      <t>コウトウク</t>
    </rPh>
    <phoneticPr fontId="2"/>
  </si>
  <si>
    <t>狛江市</t>
    <rPh sb="0" eb="3">
      <t>コマエシ</t>
    </rPh>
    <phoneticPr fontId="2"/>
  </si>
  <si>
    <t>小金井市</t>
    <rPh sb="0" eb="4">
      <t>コガネイシ</t>
    </rPh>
    <phoneticPr fontId="2"/>
  </si>
  <si>
    <t>川崎市</t>
    <rPh sb="0" eb="3">
      <t>カワサキシ</t>
    </rPh>
    <phoneticPr fontId="2"/>
  </si>
  <si>
    <t>新潟市</t>
    <rPh sb="0" eb="3">
      <t>ニイガタシ</t>
    </rPh>
    <phoneticPr fontId="2"/>
  </si>
  <si>
    <t>三条市</t>
    <rPh sb="0" eb="3">
      <t>サンジョウシ</t>
    </rPh>
    <phoneticPr fontId="2"/>
  </si>
  <si>
    <t>富山市</t>
    <rPh sb="0" eb="3">
      <t>トヤマシ</t>
    </rPh>
    <phoneticPr fontId="2"/>
  </si>
  <si>
    <t>射水市</t>
    <rPh sb="0" eb="2">
      <t>イミズ</t>
    </rPh>
    <rPh sb="2" eb="3">
      <t>シ</t>
    </rPh>
    <phoneticPr fontId="2"/>
  </si>
  <si>
    <t>愛知県</t>
    <rPh sb="0" eb="3">
      <t>アイチケン</t>
    </rPh>
    <phoneticPr fontId="2"/>
  </si>
  <si>
    <t>名古屋市</t>
    <rPh sb="0" eb="4">
      <t>ナゴヤシ</t>
    </rPh>
    <phoneticPr fontId="2"/>
  </si>
  <si>
    <t>安城市</t>
    <rPh sb="0" eb="3">
      <t>アンジョウシ</t>
    </rPh>
    <phoneticPr fontId="2"/>
  </si>
  <si>
    <t>岡崎市</t>
    <rPh sb="0" eb="3">
      <t>オカザキシ</t>
    </rPh>
    <phoneticPr fontId="2"/>
  </si>
  <si>
    <t>春日井市</t>
    <rPh sb="0" eb="4">
      <t>カスガイシ</t>
    </rPh>
    <phoneticPr fontId="2"/>
  </si>
  <si>
    <t>大阪市</t>
    <rPh sb="0" eb="3">
      <t>オオサカシ</t>
    </rPh>
    <phoneticPr fontId="2"/>
  </si>
  <si>
    <t>茨木市</t>
    <rPh sb="0" eb="3">
      <t>イバラキシ</t>
    </rPh>
    <phoneticPr fontId="2"/>
  </si>
  <si>
    <t>豊中市</t>
    <rPh sb="0" eb="3">
      <t>トヨナカシ</t>
    </rPh>
    <phoneticPr fontId="2"/>
  </si>
  <si>
    <t>東大阪市</t>
    <rPh sb="0" eb="4">
      <t>ヒガシオオサカシ</t>
    </rPh>
    <phoneticPr fontId="2"/>
  </si>
  <si>
    <t>松原市</t>
    <rPh sb="0" eb="3">
      <t>マツバラシ</t>
    </rPh>
    <phoneticPr fontId="2"/>
  </si>
  <si>
    <t>米子市</t>
    <rPh sb="0" eb="3">
      <t>ヨナゴシ</t>
    </rPh>
    <phoneticPr fontId="2"/>
  </si>
  <si>
    <t>大仙町</t>
    <rPh sb="0" eb="2">
      <t>ダイセン</t>
    </rPh>
    <rPh sb="2" eb="3">
      <t>チョウ</t>
    </rPh>
    <phoneticPr fontId="2"/>
  </si>
  <si>
    <t>広島市</t>
    <rPh sb="0" eb="3">
      <t>ヒロシマシ</t>
    </rPh>
    <phoneticPr fontId="2"/>
  </si>
  <si>
    <t>尾道市</t>
    <rPh sb="0" eb="3">
      <t>オノミチシ</t>
    </rPh>
    <phoneticPr fontId="2"/>
  </si>
  <si>
    <t>廿日市市</t>
    <rPh sb="0" eb="4">
      <t>ハツカイチシ</t>
    </rPh>
    <phoneticPr fontId="2"/>
  </si>
  <si>
    <t>高松市</t>
    <rPh sb="0" eb="3">
      <t>タカマツシ</t>
    </rPh>
    <phoneticPr fontId="2"/>
  </si>
  <si>
    <t>三豊市</t>
  </si>
  <si>
    <t>大野城市</t>
    <rPh sb="0" eb="4">
      <t>オオノジョウシ</t>
    </rPh>
    <phoneticPr fontId="2"/>
  </si>
  <si>
    <t>福岡市</t>
    <rPh sb="0" eb="3">
      <t>フクオカシ</t>
    </rPh>
    <phoneticPr fontId="2"/>
  </si>
  <si>
    <t>春日市</t>
    <rPh sb="0" eb="3">
      <t>カスガシ</t>
    </rPh>
    <phoneticPr fontId="2"/>
  </si>
  <si>
    <t>学校や職場、施設での会話</t>
    <rPh sb="0" eb="2">
      <t>ガッコウ</t>
    </rPh>
    <rPh sb="3" eb="5">
      <t>ショクバ</t>
    </rPh>
    <rPh sb="6" eb="8">
      <t>シセツ</t>
    </rPh>
    <rPh sb="10" eb="12">
      <t>カイワ</t>
    </rPh>
    <phoneticPr fontId="2"/>
  </si>
  <si>
    <t>役所など</t>
    <rPh sb="0" eb="2">
      <t>ヤクショ</t>
    </rPh>
    <phoneticPr fontId="2"/>
  </si>
  <si>
    <t>その他の電子媒体</t>
    <rPh sb="2" eb="3">
      <t>タ</t>
    </rPh>
    <rPh sb="4" eb="6">
      <t>デンシ</t>
    </rPh>
    <rPh sb="6" eb="8">
      <t>バイタイ</t>
    </rPh>
    <phoneticPr fontId="2"/>
  </si>
  <si>
    <t>家族の都合</t>
    <rPh sb="0" eb="2">
      <t>カゾク</t>
    </rPh>
    <rPh sb="3" eb="5">
      <t>ツゴウ</t>
    </rPh>
    <phoneticPr fontId="2"/>
  </si>
  <si>
    <t>情報収集を行わない</t>
    <rPh sb="0" eb="2">
      <t>ジョウホウ</t>
    </rPh>
    <rPh sb="2" eb="4">
      <t>シュウシュウ</t>
    </rPh>
    <rPh sb="5" eb="6">
      <t>オコナ</t>
    </rPh>
    <phoneticPr fontId="2"/>
  </si>
  <si>
    <t>障害の特性に合った職場の紹介</t>
    <rPh sb="0" eb="2">
      <t>ショウガイ</t>
    </rPh>
    <rPh sb="3" eb="5">
      <t>トクセイ</t>
    </rPh>
    <rPh sb="6" eb="7">
      <t>ア</t>
    </rPh>
    <rPh sb="9" eb="11">
      <t>ショクバ</t>
    </rPh>
    <rPh sb="12" eb="14">
      <t>ショウカイ</t>
    </rPh>
    <phoneticPr fontId="2"/>
  </si>
  <si>
    <t>自営業者に対する支援、仲介業者の紹介</t>
    <rPh sb="0" eb="3">
      <t>ジエイギョウ</t>
    </rPh>
    <rPh sb="3" eb="4">
      <t>シャ</t>
    </rPh>
    <rPh sb="5" eb="6">
      <t>タイ</t>
    </rPh>
    <rPh sb="8" eb="10">
      <t>シエン</t>
    </rPh>
    <rPh sb="11" eb="13">
      <t>チュウカイ</t>
    </rPh>
    <rPh sb="13" eb="15">
      <t>ギョウシャ</t>
    </rPh>
    <rPh sb="16" eb="18">
      <t>ショウカイ</t>
    </rPh>
    <phoneticPr fontId="2"/>
  </si>
  <si>
    <t>職場内での仕事の支援者の増員</t>
    <rPh sb="0" eb="2">
      <t>ショクバ</t>
    </rPh>
    <rPh sb="2" eb="3">
      <t>ナイ</t>
    </rPh>
    <rPh sb="5" eb="7">
      <t>シゴト</t>
    </rPh>
    <rPh sb="8" eb="11">
      <t>シエンシャ</t>
    </rPh>
    <rPh sb="12" eb="14">
      <t>ゾウイン</t>
    </rPh>
    <phoneticPr fontId="2"/>
  </si>
  <si>
    <t>職場内での自立支援</t>
    <rPh sb="0" eb="2">
      <t>ショクバ</t>
    </rPh>
    <rPh sb="2" eb="3">
      <t>ナイ</t>
    </rPh>
    <rPh sb="5" eb="7">
      <t>ジリツ</t>
    </rPh>
    <rPh sb="7" eb="9">
      <t>シエン</t>
    </rPh>
    <phoneticPr fontId="2"/>
  </si>
  <si>
    <t>職場内での安全対策全般</t>
    <rPh sb="0" eb="2">
      <t>ショクバ</t>
    </rPh>
    <rPh sb="2" eb="3">
      <t>ナイ</t>
    </rPh>
    <rPh sb="5" eb="7">
      <t>アンゼン</t>
    </rPh>
    <rPh sb="7" eb="9">
      <t>タイサク</t>
    </rPh>
    <rPh sb="9" eb="11">
      <t>ゼンパン</t>
    </rPh>
    <phoneticPr fontId="2"/>
  </si>
  <si>
    <t>制度の拡充</t>
    <rPh sb="0" eb="2">
      <t>セイド</t>
    </rPh>
    <rPh sb="3" eb="5">
      <t>カクジュウ</t>
    </rPh>
    <phoneticPr fontId="2"/>
  </si>
  <si>
    <t>単純集計表（本人票）</t>
    <rPh sb="0" eb="2">
      <t>タンジュン</t>
    </rPh>
    <rPh sb="2" eb="5">
      <t>シュウケイヒョウ</t>
    </rPh>
    <rPh sb="6" eb="8">
      <t>ホンニン</t>
    </rPh>
    <rPh sb="8" eb="9">
      <t>ヒョウ</t>
    </rPh>
    <phoneticPr fontId="2"/>
  </si>
  <si>
    <t>知的障害者編</t>
    <rPh sb="0" eb="2">
      <t>チテキ</t>
    </rPh>
    <rPh sb="2" eb="5">
      <t>ショウガイシャ</t>
    </rPh>
    <rPh sb="5" eb="6">
      <t>ヘン</t>
    </rPh>
    <phoneticPr fontId="2"/>
  </si>
  <si>
    <t>％</t>
    <phoneticPr fontId="2"/>
  </si>
  <si>
    <t>しない</t>
    <phoneticPr fontId="2"/>
  </si>
  <si>
    <t>ボランティア</t>
    <phoneticPr fontId="2"/>
  </si>
  <si>
    <t>ジョブコーチ</t>
    <phoneticPr fontId="2"/>
  </si>
  <si>
    <t>金額</t>
    <rPh sb="0" eb="2">
      <t>キンガク</t>
    </rPh>
    <phoneticPr fontId="2"/>
  </si>
  <si>
    <t>回数</t>
    <rPh sb="0" eb="2">
      <t>カイスウ</t>
    </rPh>
    <phoneticPr fontId="2"/>
  </si>
  <si>
    <t>1週間あたりの仕事時間について</t>
    <rPh sb="1" eb="3">
      <t>シュウカン</t>
    </rPh>
    <rPh sb="7" eb="9">
      <t>シゴト</t>
    </rPh>
    <rPh sb="9" eb="11">
      <t>ジカン</t>
    </rPh>
    <phoneticPr fontId="2"/>
  </si>
  <si>
    <t>1人</t>
    <rPh sb="1" eb="2">
      <t>ニン</t>
    </rPh>
    <phoneticPr fontId="2"/>
  </si>
  <si>
    <t>1回目</t>
    <rPh sb="1" eb="3">
      <t>カイメ</t>
    </rPh>
    <phoneticPr fontId="2"/>
  </si>
  <si>
    <t>1年未満</t>
    <rPh sb="1" eb="2">
      <t>ネン</t>
    </rPh>
    <rPh sb="2" eb="4">
      <t>ミマン</t>
    </rPh>
    <phoneticPr fontId="2"/>
  </si>
  <si>
    <t>1回</t>
    <rPh sb="1" eb="2">
      <t>カイ</t>
    </rPh>
    <phoneticPr fontId="2"/>
  </si>
  <si>
    <t>障害程度区分1</t>
    <rPh sb="0" eb="2">
      <t>ショウガイ</t>
    </rPh>
    <rPh sb="2" eb="4">
      <t>テイド</t>
    </rPh>
    <rPh sb="4" eb="6">
      <t>クブン</t>
    </rPh>
    <phoneticPr fontId="2"/>
  </si>
  <si>
    <t>1級</t>
    <rPh sb="1" eb="2">
      <t>キュウ</t>
    </rPh>
    <phoneticPr fontId="2"/>
  </si>
  <si>
    <t>1歳未満</t>
    <rPh sb="1" eb="4">
      <t>サイミマン</t>
    </rPh>
    <phoneticPr fontId="2"/>
  </si>
  <si>
    <t>1番目</t>
    <rPh sb="1" eb="3">
      <t>バンメ</t>
    </rPh>
    <phoneticPr fontId="2"/>
  </si>
  <si>
    <t>1か月未満</t>
    <rPh sb="2" eb="3">
      <t>ゲツ</t>
    </rPh>
    <rPh sb="3" eb="5">
      <t>ミマン</t>
    </rPh>
    <phoneticPr fontId="2"/>
  </si>
  <si>
    <t>1万円未満</t>
    <rPh sb="1" eb="3">
      <t>マンエン</t>
    </rPh>
    <rPh sb="3" eb="5">
      <t>ミマン</t>
    </rPh>
    <phoneticPr fontId="2"/>
  </si>
  <si>
    <t>1　日常活動と障害について</t>
    <rPh sb="2" eb="4">
      <t>ニチジョウ</t>
    </rPh>
    <rPh sb="4" eb="6">
      <t>カツドウ</t>
    </rPh>
    <rPh sb="7" eb="9">
      <t>ショウガイ</t>
    </rPh>
    <phoneticPr fontId="2"/>
  </si>
  <si>
    <t>1万円～</t>
    <rPh sb="1" eb="2">
      <t>マン</t>
    </rPh>
    <rPh sb="2" eb="3">
      <t>エン</t>
    </rPh>
    <phoneticPr fontId="2"/>
  </si>
  <si>
    <t>週1回以上</t>
    <rPh sb="0" eb="1">
      <t>シュウ</t>
    </rPh>
    <rPh sb="2" eb="3">
      <t>カイ</t>
    </rPh>
    <phoneticPr fontId="2"/>
  </si>
  <si>
    <t>週1回未満</t>
    <rPh sb="0" eb="1">
      <t>シュウ</t>
    </rPh>
    <rPh sb="2" eb="3">
      <t>カイ</t>
    </rPh>
    <rPh sb="3" eb="5">
      <t>ミマン</t>
    </rPh>
    <phoneticPr fontId="2"/>
  </si>
  <si>
    <t>問1－1．それぞれの活動について、日常的にどのように行っているか</t>
    <rPh sb="0" eb="1">
      <t>トイ</t>
    </rPh>
    <rPh sb="10" eb="12">
      <t>カツドウ</t>
    </rPh>
    <rPh sb="17" eb="20">
      <t>ニチジョウテキ</t>
    </rPh>
    <rPh sb="26" eb="27">
      <t>オコナ</t>
    </rPh>
    <phoneticPr fontId="2"/>
  </si>
  <si>
    <t>（1）食事　（複数回答）</t>
    <rPh sb="3" eb="5">
      <t>ショクジ</t>
    </rPh>
    <rPh sb="7" eb="9">
      <t>フクスウ</t>
    </rPh>
    <rPh sb="9" eb="11">
      <t>カイトウ</t>
    </rPh>
    <phoneticPr fontId="2"/>
  </si>
  <si>
    <t>（11）駅などでのアナウンスの把握</t>
    <rPh sb="4" eb="5">
      <t>エキ</t>
    </rPh>
    <rPh sb="15" eb="17">
      <t>ハアク</t>
    </rPh>
    <phoneticPr fontId="2"/>
  </si>
  <si>
    <t>（2）排泄（複数回答）</t>
    <rPh sb="3" eb="5">
      <t>ハイセツ</t>
    </rPh>
    <rPh sb="6" eb="8">
      <t>フクスウ</t>
    </rPh>
    <rPh sb="8" eb="10">
      <t>カイトウ</t>
    </rPh>
    <phoneticPr fontId="2"/>
  </si>
  <si>
    <t>※同一市区町村で2人以上あるもののみ記載し、残りは｢その他」とした。</t>
    <rPh sb="1" eb="3">
      <t>ドウイツ</t>
    </rPh>
    <rPh sb="3" eb="5">
      <t>シク</t>
    </rPh>
    <rPh sb="5" eb="7">
      <t>チョウソン</t>
    </rPh>
    <rPh sb="9" eb="12">
      <t>ニンイジョウ</t>
    </rPh>
    <rPh sb="18" eb="20">
      <t>キサイ</t>
    </rPh>
    <rPh sb="22" eb="23">
      <t>ノコ</t>
    </rPh>
    <rPh sb="28" eb="29">
      <t>タ</t>
    </rPh>
    <phoneticPr fontId="2"/>
  </si>
  <si>
    <t>2人</t>
    <rPh sb="1" eb="2">
      <t>ニン</t>
    </rPh>
    <phoneticPr fontId="2"/>
  </si>
  <si>
    <t>2回目</t>
    <rPh sb="1" eb="3">
      <t>カイメ</t>
    </rPh>
    <phoneticPr fontId="2"/>
  </si>
  <si>
    <t>2回</t>
    <rPh sb="1" eb="2">
      <t>カイ</t>
    </rPh>
    <phoneticPr fontId="2"/>
  </si>
  <si>
    <t>障害程度区分2</t>
    <rPh sb="0" eb="2">
      <t>ショウガイ</t>
    </rPh>
    <rPh sb="2" eb="4">
      <t>テイド</t>
    </rPh>
    <rPh sb="4" eb="6">
      <t>クブン</t>
    </rPh>
    <phoneticPr fontId="2"/>
  </si>
  <si>
    <t>（注）回答対象は問2－1で「仕事をしている」と選んだ場合</t>
    <rPh sb="1" eb="2">
      <t>チュウ</t>
    </rPh>
    <rPh sb="3" eb="5">
      <t>カイトウ</t>
    </rPh>
    <rPh sb="5" eb="7">
      <t>タイショウ</t>
    </rPh>
    <rPh sb="8" eb="9">
      <t>トイ</t>
    </rPh>
    <rPh sb="14" eb="16">
      <t>シゴト</t>
    </rPh>
    <rPh sb="23" eb="24">
      <t>エラ</t>
    </rPh>
    <rPh sb="26" eb="28">
      <t>バアイ</t>
    </rPh>
    <phoneticPr fontId="2"/>
  </si>
  <si>
    <t>2級</t>
    <rPh sb="1" eb="2">
      <t>キュウ</t>
    </rPh>
    <phoneticPr fontId="2"/>
  </si>
  <si>
    <t>2番目</t>
    <rPh sb="1" eb="3">
      <t>バンメ</t>
    </rPh>
    <phoneticPr fontId="2"/>
  </si>
  <si>
    <t>1、2度ある</t>
    <rPh sb="3" eb="4">
      <t>ド</t>
    </rPh>
    <phoneticPr fontId="2"/>
  </si>
  <si>
    <t>（注1）回答対象は問2－17で「行っていない」を選んだ場合</t>
    <rPh sb="1" eb="2">
      <t>チュウ</t>
    </rPh>
    <rPh sb="4" eb="6">
      <t>カイトウ</t>
    </rPh>
    <rPh sb="6" eb="8">
      <t>タイショウ</t>
    </rPh>
    <rPh sb="9" eb="10">
      <t>トイ</t>
    </rPh>
    <rPh sb="16" eb="17">
      <t>オコナ</t>
    </rPh>
    <rPh sb="24" eb="25">
      <t>エラ</t>
    </rPh>
    <rPh sb="27" eb="29">
      <t>バアイ</t>
    </rPh>
    <phoneticPr fontId="2"/>
  </si>
  <si>
    <t>（注2）「体調が良くないため、就労や仕事探しが難しい」には、重度の知的障害を含む</t>
    <rPh sb="1" eb="2">
      <t>チュウ</t>
    </rPh>
    <rPh sb="5" eb="7">
      <t>タイチョウ</t>
    </rPh>
    <rPh sb="8" eb="9">
      <t>ヨ</t>
    </rPh>
    <rPh sb="15" eb="17">
      <t>シュウロウ</t>
    </rPh>
    <rPh sb="18" eb="20">
      <t>シゴト</t>
    </rPh>
    <rPh sb="20" eb="21">
      <t>サガ</t>
    </rPh>
    <rPh sb="23" eb="24">
      <t>ムズカ</t>
    </rPh>
    <rPh sb="30" eb="32">
      <t>ジュウド</t>
    </rPh>
    <rPh sb="33" eb="35">
      <t>チテキ</t>
    </rPh>
    <rPh sb="35" eb="37">
      <t>ショウガイ</t>
    </rPh>
    <rPh sb="38" eb="39">
      <t>フク</t>
    </rPh>
    <phoneticPr fontId="2"/>
  </si>
  <si>
    <t>（注）回答対象は問2－1で「仕事をしている」を選んだ場合</t>
    <rPh sb="1" eb="2">
      <t>チュウ</t>
    </rPh>
    <rPh sb="3" eb="5">
      <t>カイトウ</t>
    </rPh>
    <rPh sb="5" eb="7">
      <t>タイショウ</t>
    </rPh>
    <rPh sb="8" eb="9">
      <t>トイ</t>
    </rPh>
    <rPh sb="14" eb="16">
      <t>シゴト</t>
    </rPh>
    <rPh sb="23" eb="24">
      <t>エラ</t>
    </rPh>
    <rPh sb="26" eb="28">
      <t>バアイ</t>
    </rPh>
    <phoneticPr fontId="2"/>
  </si>
  <si>
    <t>（注1）回答対象は問2－1で「仕事をしている」を選んだ場合</t>
    <rPh sb="1" eb="2">
      <t>チュウ</t>
    </rPh>
    <rPh sb="4" eb="6">
      <t>カイトウ</t>
    </rPh>
    <rPh sb="6" eb="8">
      <t>タイショウ</t>
    </rPh>
    <rPh sb="9" eb="10">
      <t>トイ</t>
    </rPh>
    <rPh sb="15" eb="17">
      <t>シゴト</t>
    </rPh>
    <rPh sb="24" eb="25">
      <t>エラ</t>
    </rPh>
    <rPh sb="27" eb="29">
      <t>バアイ</t>
    </rPh>
    <phoneticPr fontId="2"/>
  </si>
  <si>
    <t>問2－1　仕事をしているかどうか</t>
    <rPh sb="0" eb="1">
      <t>トイ</t>
    </rPh>
    <rPh sb="5" eb="7">
      <t>シゴト</t>
    </rPh>
    <phoneticPr fontId="2"/>
  </si>
  <si>
    <t>問2－2　仕事を探した方法について（複数回答）</t>
    <rPh sb="0" eb="1">
      <t>トイ</t>
    </rPh>
    <rPh sb="5" eb="7">
      <t>シゴト</t>
    </rPh>
    <rPh sb="8" eb="9">
      <t>サガ</t>
    </rPh>
    <rPh sb="11" eb="13">
      <t>ホウホウ</t>
    </rPh>
    <rPh sb="18" eb="20">
      <t>フクスウ</t>
    </rPh>
    <rPh sb="20" eb="22">
      <t>カイトウ</t>
    </rPh>
    <phoneticPr fontId="2"/>
  </si>
  <si>
    <t>週3回以上</t>
    <rPh sb="0" eb="1">
      <t>シュウ</t>
    </rPh>
    <rPh sb="2" eb="3">
      <t>カイ</t>
    </rPh>
    <phoneticPr fontId="2"/>
  </si>
  <si>
    <t>（3）着替え（複数回答）</t>
    <rPh sb="3" eb="5">
      <t>キガ</t>
    </rPh>
    <rPh sb="7" eb="9">
      <t>フクスウ</t>
    </rPh>
    <rPh sb="9" eb="11">
      <t>カイトウ</t>
    </rPh>
    <phoneticPr fontId="2"/>
  </si>
  <si>
    <t>3人</t>
    <rPh sb="1" eb="2">
      <t>ニン</t>
    </rPh>
    <phoneticPr fontId="2"/>
  </si>
  <si>
    <t>3回目</t>
    <rPh sb="1" eb="3">
      <t>カイメ</t>
    </rPh>
    <phoneticPr fontId="2"/>
  </si>
  <si>
    <t>3回</t>
    <rPh sb="1" eb="2">
      <t>カイ</t>
    </rPh>
    <phoneticPr fontId="2"/>
  </si>
  <si>
    <t>障害程度区分3</t>
    <rPh sb="0" eb="2">
      <t>ショウガイ</t>
    </rPh>
    <rPh sb="2" eb="4">
      <t>テイド</t>
    </rPh>
    <rPh sb="4" eb="6">
      <t>クブン</t>
    </rPh>
    <phoneticPr fontId="2"/>
  </si>
  <si>
    <t>3級</t>
    <rPh sb="1" eb="2">
      <t>キュウ</t>
    </rPh>
    <phoneticPr fontId="2"/>
  </si>
  <si>
    <t>問3－3　自分自身についてどう思うか</t>
    <rPh sb="0" eb="1">
      <t>トイ</t>
    </rPh>
    <rPh sb="5" eb="7">
      <t>ジブン</t>
    </rPh>
    <rPh sb="7" eb="9">
      <t>ジシン</t>
    </rPh>
    <rPh sb="15" eb="16">
      <t>オモ</t>
    </rPh>
    <phoneticPr fontId="2"/>
  </si>
  <si>
    <t>問3－2　現在の仕事について持っている意識について</t>
    <rPh sb="0" eb="1">
      <t>トイ</t>
    </rPh>
    <rPh sb="5" eb="7">
      <t>ゲンザイ</t>
    </rPh>
    <rPh sb="8" eb="10">
      <t>シゴト</t>
    </rPh>
    <rPh sb="14" eb="15">
      <t>モ</t>
    </rPh>
    <rPh sb="19" eb="21">
      <t>イシキ</t>
    </rPh>
    <phoneticPr fontId="2"/>
  </si>
  <si>
    <t>問3－1　現在の仕事について、以下のことを過去1年間にされたことがあるか</t>
    <rPh sb="0" eb="1">
      <t>トイ</t>
    </rPh>
    <rPh sb="5" eb="7">
      <t>ゲンザイ</t>
    </rPh>
    <rPh sb="8" eb="10">
      <t>シゴト</t>
    </rPh>
    <rPh sb="15" eb="17">
      <t>イカ</t>
    </rPh>
    <rPh sb="21" eb="23">
      <t>カコ</t>
    </rPh>
    <rPh sb="24" eb="26">
      <t>ネンカン</t>
    </rPh>
    <phoneticPr fontId="2"/>
  </si>
  <si>
    <t>（注）回答対象は問2－23で「仕事をしていなかった」以外を選んだ場合</t>
    <rPh sb="1" eb="2">
      <t>チュウ</t>
    </rPh>
    <rPh sb="3" eb="5">
      <t>カイトウ</t>
    </rPh>
    <rPh sb="5" eb="7">
      <t>タイショウ</t>
    </rPh>
    <rPh sb="8" eb="9">
      <t>トイ</t>
    </rPh>
    <rPh sb="15" eb="17">
      <t>シゴト</t>
    </rPh>
    <rPh sb="26" eb="28">
      <t>イガイ</t>
    </rPh>
    <rPh sb="29" eb="30">
      <t>エラ</t>
    </rPh>
    <rPh sb="32" eb="34">
      <t>バアイ</t>
    </rPh>
    <phoneticPr fontId="2"/>
  </si>
  <si>
    <t>問2－3　勤めている産業について</t>
    <rPh sb="0" eb="1">
      <t>トイ</t>
    </rPh>
    <rPh sb="5" eb="6">
      <t>ツト</t>
    </rPh>
    <rPh sb="10" eb="12">
      <t>サンギョウ</t>
    </rPh>
    <phoneticPr fontId="2"/>
  </si>
  <si>
    <t>問1－3　どのようにして情報を得ているか（複数回答）</t>
    <rPh sb="0" eb="1">
      <t>トイ</t>
    </rPh>
    <rPh sb="12" eb="14">
      <t>ジョウホウ</t>
    </rPh>
    <rPh sb="15" eb="16">
      <t>エ</t>
    </rPh>
    <rPh sb="21" eb="23">
      <t>フクスウ</t>
    </rPh>
    <rPh sb="23" eb="25">
      <t>カイトウ</t>
    </rPh>
    <phoneticPr fontId="2"/>
  </si>
  <si>
    <t>（4）読書（活字）（複数回答）</t>
    <rPh sb="3" eb="5">
      <t>ドクショ</t>
    </rPh>
    <rPh sb="6" eb="8">
      <t>カツジ</t>
    </rPh>
    <rPh sb="10" eb="12">
      <t>フクスウ</t>
    </rPh>
    <rPh sb="12" eb="14">
      <t>カイトウ</t>
    </rPh>
    <phoneticPr fontId="2"/>
  </si>
  <si>
    <t>4人</t>
    <rPh sb="1" eb="2">
      <t>ニン</t>
    </rPh>
    <phoneticPr fontId="2"/>
  </si>
  <si>
    <t>障害程度区分4</t>
    <rPh sb="0" eb="2">
      <t>ショウガイ</t>
    </rPh>
    <rPh sb="2" eb="4">
      <t>テイド</t>
    </rPh>
    <rPh sb="4" eb="6">
      <t>クブン</t>
    </rPh>
    <phoneticPr fontId="2"/>
  </si>
  <si>
    <t>4級</t>
    <rPh sb="1" eb="2">
      <t>キュウ</t>
    </rPh>
    <phoneticPr fontId="2"/>
  </si>
  <si>
    <t>4年制大学</t>
    <rPh sb="1" eb="3">
      <t>ネンセイ</t>
    </rPh>
    <rPh sb="3" eb="5">
      <t>ダイガク</t>
    </rPh>
    <phoneticPr fontId="2"/>
  </si>
  <si>
    <t>問4－2　仕事を継続する、あるいは就労するにあたり必要な配慮について</t>
    <rPh sb="0" eb="1">
      <t>トイ</t>
    </rPh>
    <rPh sb="5" eb="7">
      <t>シゴト</t>
    </rPh>
    <rPh sb="8" eb="10">
      <t>ケイゾク</t>
    </rPh>
    <rPh sb="17" eb="19">
      <t>シュウロウ</t>
    </rPh>
    <rPh sb="25" eb="27">
      <t>ヒツヨウ</t>
    </rPh>
    <rPh sb="28" eb="30">
      <t>ハイリョ</t>
    </rPh>
    <phoneticPr fontId="2"/>
  </si>
  <si>
    <t>問4－1　暮らしやすい環境の実現のために特に必要なこと（複数回答）</t>
    <rPh sb="0" eb="1">
      <t>トイ</t>
    </rPh>
    <rPh sb="5" eb="6">
      <t>ク</t>
    </rPh>
    <rPh sb="11" eb="13">
      <t>カンキョウ</t>
    </rPh>
    <rPh sb="14" eb="16">
      <t>ジツゲン</t>
    </rPh>
    <rPh sb="20" eb="21">
      <t>トク</t>
    </rPh>
    <rPh sb="22" eb="24">
      <t>ヒツヨウ</t>
    </rPh>
    <rPh sb="28" eb="30">
      <t>フクスウ</t>
    </rPh>
    <rPh sb="30" eb="32">
      <t>カイトウ</t>
    </rPh>
    <phoneticPr fontId="2"/>
  </si>
  <si>
    <t>問3－4　障害者ではない、同世代同性の友人との関係について</t>
    <rPh sb="0" eb="1">
      <t>トイ</t>
    </rPh>
    <rPh sb="5" eb="7">
      <t>ショウガイ</t>
    </rPh>
    <rPh sb="7" eb="8">
      <t>シャ</t>
    </rPh>
    <rPh sb="13" eb="16">
      <t>ドウセダイ</t>
    </rPh>
    <rPh sb="16" eb="18">
      <t>ドウセイ</t>
    </rPh>
    <rPh sb="19" eb="21">
      <t>ユウジン</t>
    </rPh>
    <rPh sb="23" eb="25">
      <t>カンケイ</t>
    </rPh>
    <phoneticPr fontId="2"/>
  </si>
  <si>
    <t>1～4人</t>
    <rPh sb="3" eb="4">
      <t>ニン</t>
    </rPh>
    <phoneticPr fontId="2"/>
  </si>
  <si>
    <t>問2－4　調査時点の仕事の職種について（複数回答）</t>
    <rPh sb="0" eb="1">
      <t>トイ</t>
    </rPh>
    <rPh sb="5" eb="7">
      <t>チョウサ</t>
    </rPh>
    <rPh sb="7" eb="9">
      <t>ジテン</t>
    </rPh>
    <rPh sb="10" eb="12">
      <t>シゴト</t>
    </rPh>
    <rPh sb="13" eb="15">
      <t>ショクシュ</t>
    </rPh>
    <rPh sb="20" eb="22">
      <t>フクスウ</t>
    </rPh>
    <rPh sb="22" eb="24">
      <t>カイトウ</t>
    </rPh>
    <phoneticPr fontId="2"/>
  </si>
  <si>
    <t>4回</t>
    <rPh sb="1" eb="2">
      <t>カイ</t>
    </rPh>
    <phoneticPr fontId="2"/>
  </si>
  <si>
    <t>5回以上</t>
    <rPh sb="1" eb="4">
      <t>カイイジョウ</t>
    </rPh>
    <phoneticPr fontId="2"/>
  </si>
  <si>
    <t>（5）お金の管理（複数回答）</t>
    <rPh sb="4" eb="5">
      <t>カネ</t>
    </rPh>
    <rPh sb="6" eb="8">
      <t>カンリ</t>
    </rPh>
    <rPh sb="9" eb="11">
      <t>フクスウ</t>
    </rPh>
    <rPh sb="11" eb="13">
      <t>カイトウ</t>
    </rPh>
    <phoneticPr fontId="2"/>
  </si>
  <si>
    <t>5人</t>
    <rPh sb="1" eb="2">
      <t>ニン</t>
    </rPh>
    <phoneticPr fontId="2"/>
  </si>
  <si>
    <t>問5－12　入所期間について</t>
    <rPh sb="0" eb="1">
      <t>トイ</t>
    </rPh>
    <rPh sb="6" eb="8">
      <t>ニュウショ</t>
    </rPh>
    <rPh sb="8" eb="10">
      <t>キカン</t>
    </rPh>
    <phoneticPr fontId="2"/>
  </si>
  <si>
    <t>障害程度区分5</t>
    <rPh sb="0" eb="2">
      <t>ショウガイ</t>
    </rPh>
    <rPh sb="2" eb="4">
      <t>テイド</t>
    </rPh>
    <rPh sb="4" eb="6">
      <t>クブン</t>
    </rPh>
    <phoneticPr fontId="2"/>
  </si>
  <si>
    <t>5級</t>
    <rPh sb="1" eb="2">
      <t>キュウ</t>
    </rPh>
    <phoneticPr fontId="2"/>
  </si>
  <si>
    <t>問5－5　障害の種類と発症年齢について（複数回答）</t>
    <rPh sb="0" eb="1">
      <t>トイ</t>
    </rPh>
    <rPh sb="5" eb="7">
      <t>ショウガイ</t>
    </rPh>
    <rPh sb="8" eb="10">
      <t>シュルイ</t>
    </rPh>
    <rPh sb="11" eb="13">
      <t>ハッショウ</t>
    </rPh>
    <rPh sb="13" eb="15">
      <t>ネンレイ</t>
    </rPh>
    <rPh sb="20" eb="22">
      <t>フクスウ</t>
    </rPh>
    <rPh sb="22" eb="24">
      <t>カイトウ</t>
    </rPh>
    <phoneticPr fontId="2"/>
  </si>
  <si>
    <t>問5－1　年齢について</t>
    <rPh sb="0" eb="1">
      <t>トイ</t>
    </rPh>
    <rPh sb="5" eb="7">
      <t>ネンレイ</t>
    </rPh>
    <phoneticPr fontId="2"/>
  </si>
  <si>
    <t>問5－2　性別について</t>
    <rPh sb="0" eb="1">
      <t>トイ</t>
    </rPh>
    <rPh sb="5" eb="7">
      <t>セイベツ</t>
    </rPh>
    <phoneticPr fontId="2"/>
  </si>
  <si>
    <t>問5－3　配偶者について</t>
    <rPh sb="0" eb="1">
      <t>トイ</t>
    </rPh>
    <rPh sb="5" eb="8">
      <t>ハイグウシャ</t>
    </rPh>
    <phoneticPr fontId="2"/>
  </si>
  <si>
    <t>問3－5　以下の内容に当てはまる人について</t>
    <rPh sb="0" eb="1">
      <t>トイ</t>
    </rPh>
    <rPh sb="5" eb="7">
      <t>イカ</t>
    </rPh>
    <rPh sb="8" eb="10">
      <t>ナイヨウ</t>
    </rPh>
    <rPh sb="11" eb="12">
      <t>ア</t>
    </rPh>
    <rPh sb="16" eb="17">
      <t>ヒト</t>
    </rPh>
    <phoneticPr fontId="2"/>
  </si>
  <si>
    <t>問2－5　調査時点の仕事の就労形態について（複数回答）</t>
    <rPh sb="0" eb="1">
      <t>トイ</t>
    </rPh>
    <rPh sb="5" eb="7">
      <t>チョウサ</t>
    </rPh>
    <rPh sb="7" eb="9">
      <t>ジテン</t>
    </rPh>
    <rPh sb="10" eb="12">
      <t>シゴト</t>
    </rPh>
    <rPh sb="13" eb="15">
      <t>シュウロウ</t>
    </rPh>
    <rPh sb="15" eb="17">
      <t>ケイタイ</t>
    </rPh>
    <rPh sb="22" eb="24">
      <t>フクスウ</t>
    </rPh>
    <rPh sb="24" eb="26">
      <t>カイトウ</t>
    </rPh>
    <phoneticPr fontId="2"/>
  </si>
  <si>
    <t>問1－5　活動時間について</t>
    <rPh sb="0" eb="1">
      <t>トイ</t>
    </rPh>
    <rPh sb="5" eb="7">
      <t>カツドウ</t>
    </rPh>
    <rPh sb="7" eb="9">
      <t>ジカン</t>
    </rPh>
    <phoneticPr fontId="2"/>
  </si>
  <si>
    <t>（6）日常の買い物（複数回答）</t>
    <rPh sb="3" eb="5">
      <t>ニチジョウ</t>
    </rPh>
    <rPh sb="6" eb="7">
      <t>カ</t>
    </rPh>
    <rPh sb="8" eb="9">
      <t>モノ</t>
    </rPh>
    <rPh sb="10" eb="12">
      <t>フクスウ</t>
    </rPh>
    <rPh sb="12" eb="14">
      <t>カイトウ</t>
    </rPh>
    <phoneticPr fontId="2"/>
  </si>
  <si>
    <t>問6－2　住まい（所在地）について</t>
    <rPh sb="0" eb="1">
      <t>トイ</t>
    </rPh>
    <rPh sb="5" eb="6">
      <t>ス</t>
    </rPh>
    <rPh sb="9" eb="12">
      <t>ショザイチ</t>
    </rPh>
    <phoneticPr fontId="2"/>
  </si>
  <si>
    <t>問6－1　同居人数について</t>
    <rPh sb="0" eb="1">
      <t>トイ</t>
    </rPh>
    <rPh sb="5" eb="7">
      <t>ドウキョ</t>
    </rPh>
    <rPh sb="7" eb="9">
      <t>ニンズウ</t>
    </rPh>
    <phoneticPr fontId="2"/>
  </si>
  <si>
    <t>問6－3　住居について（複数回答）</t>
    <rPh sb="0" eb="1">
      <t>トイ</t>
    </rPh>
    <rPh sb="5" eb="7">
      <t>ジュウキョ</t>
    </rPh>
    <rPh sb="12" eb="14">
      <t>フクスウ</t>
    </rPh>
    <rPh sb="14" eb="16">
      <t>カイトウ</t>
    </rPh>
    <phoneticPr fontId="2"/>
  </si>
  <si>
    <t>6人</t>
    <rPh sb="1" eb="2">
      <t>ニン</t>
    </rPh>
    <phoneticPr fontId="2"/>
  </si>
  <si>
    <t>障害程度区分6</t>
    <rPh sb="0" eb="2">
      <t>ショウガイ</t>
    </rPh>
    <rPh sb="2" eb="4">
      <t>テイド</t>
    </rPh>
    <rPh sb="4" eb="6">
      <t>クブン</t>
    </rPh>
    <phoneticPr fontId="2"/>
  </si>
  <si>
    <t>6級</t>
    <rPh sb="1" eb="2">
      <t>キュウ</t>
    </rPh>
    <phoneticPr fontId="2"/>
  </si>
  <si>
    <t>問5－6　障害者手帳を最初に取得したときの状況について</t>
    <rPh sb="0" eb="1">
      <t>トイ</t>
    </rPh>
    <rPh sb="11" eb="13">
      <t>サイショ</t>
    </rPh>
    <rPh sb="14" eb="16">
      <t>シュトク</t>
    </rPh>
    <rPh sb="21" eb="23">
      <t>ジョウキョウ</t>
    </rPh>
    <phoneticPr fontId="2"/>
  </si>
  <si>
    <t>問2－6　仕事の継続年数について</t>
    <rPh sb="0" eb="1">
      <t>トイ</t>
    </rPh>
    <rPh sb="5" eb="7">
      <t>シゴト</t>
    </rPh>
    <rPh sb="8" eb="10">
      <t>ケイゾク</t>
    </rPh>
    <rPh sb="10" eb="12">
      <t>ネンスウ</t>
    </rPh>
    <phoneticPr fontId="2"/>
  </si>
  <si>
    <t>（7）職場での作業・会議（複数回答）</t>
    <rPh sb="3" eb="5">
      <t>ショクバ</t>
    </rPh>
    <rPh sb="7" eb="9">
      <t>サギョウ</t>
    </rPh>
    <rPh sb="10" eb="12">
      <t>カイギ</t>
    </rPh>
    <rPh sb="13" eb="15">
      <t>フクスウ</t>
    </rPh>
    <rPh sb="15" eb="17">
      <t>カイトウ</t>
    </rPh>
    <phoneticPr fontId="2"/>
  </si>
  <si>
    <t>7人以上</t>
    <rPh sb="1" eb="4">
      <t>ニンイジョウ</t>
    </rPh>
    <phoneticPr fontId="2"/>
  </si>
  <si>
    <t>問2－17　仕事探しや開業準備の有無について</t>
    <rPh sb="0" eb="1">
      <t>トイ</t>
    </rPh>
    <rPh sb="6" eb="8">
      <t>シゴト</t>
    </rPh>
    <rPh sb="8" eb="9">
      <t>サガ</t>
    </rPh>
    <rPh sb="11" eb="13">
      <t>カイギョウ</t>
    </rPh>
    <rPh sb="13" eb="15">
      <t>ジュンビ</t>
    </rPh>
    <rPh sb="16" eb="18">
      <t>ウム</t>
    </rPh>
    <phoneticPr fontId="2"/>
  </si>
  <si>
    <t>（8）家での日常会話（複数回答）</t>
    <rPh sb="3" eb="4">
      <t>イエ</t>
    </rPh>
    <rPh sb="6" eb="8">
      <t>ニチジョウ</t>
    </rPh>
    <rPh sb="8" eb="10">
      <t>カイワ</t>
    </rPh>
    <rPh sb="11" eb="13">
      <t>フクスウ</t>
    </rPh>
    <rPh sb="13" eb="15">
      <t>カイトウ</t>
    </rPh>
    <phoneticPr fontId="2"/>
  </si>
  <si>
    <t>問2－18　仕事探しや開業準備の期間について</t>
    <rPh sb="0" eb="1">
      <t>トイ</t>
    </rPh>
    <rPh sb="6" eb="8">
      <t>シゴト</t>
    </rPh>
    <rPh sb="8" eb="9">
      <t>サガ</t>
    </rPh>
    <rPh sb="11" eb="13">
      <t>カイギョウ</t>
    </rPh>
    <rPh sb="13" eb="15">
      <t>ジュンビ</t>
    </rPh>
    <rPh sb="16" eb="18">
      <t>キカン</t>
    </rPh>
    <phoneticPr fontId="2"/>
  </si>
  <si>
    <t>5～29人</t>
    <rPh sb="4" eb="5">
      <t>ニン</t>
    </rPh>
    <phoneticPr fontId="2"/>
  </si>
  <si>
    <t>（9）初めての場所への外出（複数回答）</t>
    <rPh sb="3" eb="4">
      <t>ハジ</t>
    </rPh>
    <rPh sb="7" eb="9">
      <t>バショ</t>
    </rPh>
    <rPh sb="11" eb="13">
      <t>ガイシュツ</t>
    </rPh>
    <rPh sb="14" eb="16">
      <t>フクスウ</t>
    </rPh>
    <rPh sb="16" eb="18">
      <t>カイトウ</t>
    </rPh>
    <phoneticPr fontId="2"/>
  </si>
  <si>
    <t>問2－19　仕事探しや開業準備をしない理由について（複数回答）</t>
    <rPh sb="0" eb="1">
      <t>トイ</t>
    </rPh>
    <rPh sb="6" eb="8">
      <t>シゴト</t>
    </rPh>
    <rPh sb="8" eb="9">
      <t>サガ</t>
    </rPh>
    <rPh sb="11" eb="13">
      <t>カイギョウ</t>
    </rPh>
    <rPh sb="13" eb="15">
      <t>ジュンビ</t>
    </rPh>
    <rPh sb="19" eb="21">
      <t>リユウ</t>
    </rPh>
    <rPh sb="26" eb="28">
      <t>フクスウ</t>
    </rPh>
    <rPh sb="28" eb="30">
      <t>カイトウ</t>
    </rPh>
    <phoneticPr fontId="2"/>
  </si>
  <si>
    <t>問2－8　2009年6月1週に働いた日数、時間、収入について</t>
    <rPh sb="0" eb="1">
      <t>トイ</t>
    </rPh>
    <rPh sb="9" eb="10">
      <t>ネン</t>
    </rPh>
    <rPh sb="11" eb="12">
      <t>ガツ</t>
    </rPh>
    <rPh sb="13" eb="14">
      <t>シュウ</t>
    </rPh>
    <rPh sb="15" eb="16">
      <t>ハタラ</t>
    </rPh>
    <rPh sb="18" eb="20">
      <t>ニッスウ</t>
    </rPh>
    <rPh sb="21" eb="23">
      <t>ジカン</t>
    </rPh>
    <rPh sb="24" eb="26">
      <t>シュウニュウ</t>
    </rPh>
    <phoneticPr fontId="2"/>
  </si>
  <si>
    <t>0分</t>
    <rPh sb="1" eb="2">
      <t>フン</t>
    </rPh>
    <phoneticPr fontId="2"/>
  </si>
  <si>
    <t>1分以上10時間未満</t>
    <rPh sb="1" eb="4">
      <t>プンイジョウ</t>
    </rPh>
    <rPh sb="6" eb="8">
      <t>ジカン</t>
    </rPh>
    <rPh sb="8" eb="10">
      <t>ミマン</t>
    </rPh>
    <phoneticPr fontId="2"/>
  </si>
  <si>
    <t>30～99人</t>
    <rPh sb="5" eb="6">
      <t>ニン</t>
    </rPh>
    <phoneticPr fontId="2"/>
  </si>
  <si>
    <t>100～299人</t>
    <rPh sb="7" eb="8">
      <t>ニン</t>
    </rPh>
    <phoneticPr fontId="2"/>
  </si>
  <si>
    <t>300～499人</t>
    <rPh sb="7" eb="8">
      <t>ニン</t>
    </rPh>
    <phoneticPr fontId="2"/>
  </si>
  <si>
    <t>500～999人</t>
    <rPh sb="7" eb="8">
      <t>ニン</t>
    </rPh>
    <phoneticPr fontId="2"/>
  </si>
  <si>
    <t>1000～4999人</t>
    <rPh sb="9" eb="10">
      <t>ニン</t>
    </rPh>
    <phoneticPr fontId="2"/>
  </si>
  <si>
    <t>5000人以上</t>
    <rPh sb="4" eb="5">
      <t>ニン</t>
    </rPh>
    <rPh sb="5" eb="7">
      <t>イジョウ</t>
    </rPh>
    <phoneticPr fontId="2"/>
  </si>
  <si>
    <t>問1－4　2009年6月における、歯科以外の医療サービスについて</t>
    <rPh sb="0" eb="1">
      <t>トイ</t>
    </rPh>
    <rPh sb="9" eb="10">
      <t>ネン</t>
    </rPh>
    <rPh sb="11" eb="12">
      <t>ガツ</t>
    </rPh>
    <rPh sb="17" eb="19">
      <t>シカ</t>
    </rPh>
    <rPh sb="19" eb="21">
      <t>イガイ</t>
    </rPh>
    <rPh sb="22" eb="24">
      <t>イリョウ</t>
    </rPh>
    <phoneticPr fontId="2"/>
  </si>
  <si>
    <t>0円</t>
    <rPh sb="1" eb="2">
      <t>エン</t>
    </rPh>
    <phoneticPr fontId="2"/>
  </si>
  <si>
    <t>1～1000円未満</t>
    <rPh sb="6" eb="7">
      <t>エン</t>
    </rPh>
    <rPh sb="7" eb="9">
      <t>ミマン</t>
    </rPh>
    <phoneticPr fontId="2"/>
  </si>
  <si>
    <t>1000～5000円未満</t>
    <rPh sb="9" eb="10">
      <t>エン</t>
    </rPh>
    <rPh sb="10" eb="12">
      <t>ミマン</t>
    </rPh>
    <phoneticPr fontId="2"/>
  </si>
  <si>
    <t>5000～1万円未満</t>
    <rPh sb="6" eb="7">
      <t>マン</t>
    </rPh>
    <rPh sb="7" eb="8">
      <t>エン</t>
    </rPh>
    <rPh sb="8" eb="10">
      <t>ミマン</t>
    </rPh>
    <phoneticPr fontId="2"/>
  </si>
  <si>
    <t>問1－2　2008年中に出かけた場所について</t>
    <rPh sb="0" eb="1">
      <t>トイ</t>
    </rPh>
    <rPh sb="9" eb="10">
      <t>ネン</t>
    </rPh>
    <rPh sb="10" eb="11">
      <t>チュウ</t>
    </rPh>
    <rPh sb="12" eb="13">
      <t>デ</t>
    </rPh>
    <rPh sb="16" eb="18">
      <t>バショ</t>
    </rPh>
    <phoneticPr fontId="2"/>
  </si>
  <si>
    <t>（10）店舗・窓口などでのやり取り（複数回答）</t>
    <rPh sb="4" eb="6">
      <t>テンポ</t>
    </rPh>
    <rPh sb="7" eb="9">
      <t>マドグチ</t>
    </rPh>
    <rPh sb="15" eb="16">
      <t>ト</t>
    </rPh>
    <rPh sb="18" eb="20">
      <t>フクスウ</t>
    </rPh>
    <rPh sb="20" eb="22">
      <t>カイトウ</t>
    </rPh>
    <phoneticPr fontId="2"/>
  </si>
  <si>
    <t>問6－6　2009年6月1週現在の世帯員について</t>
    <rPh sb="0" eb="1">
      <t>トイ</t>
    </rPh>
    <rPh sb="9" eb="10">
      <t>ネン</t>
    </rPh>
    <rPh sb="11" eb="12">
      <t>ガツ</t>
    </rPh>
    <rPh sb="13" eb="14">
      <t>シュウ</t>
    </rPh>
    <rPh sb="14" eb="16">
      <t>ゲンザイ</t>
    </rPh>
    <rPh sb="17" eb="20">
      <t>セタイイン</t>
    </rPh>
    <phoneticPr fontId="2"/>
  </si>
  <si>
    <t>問6－4　2008年の税込み収入と支出について</t>
    <rPh sb="0" eb="1">
      <t>トイ</t>
    </rPh>
    <rPh sb="9" eb="10">
      <t>ネン</t>
    </rPh>
    <rPh sb="11" eb="13">
      <t>ゼイコ</t>
    </rPh>
    <rPh sb="14" eb="16">
      <t>シュウニュウ</t>
    </rPh>
    <rPh sb="17" eb="19">
      <t>シシュツ</t>
    </rPh>
    <phoneticPr fontId="2"/>
  </si>
  <si>
    <t>問6－5　2008年末時点の借入金と資産について</t>
    <rPh sb="0" eb="1">
      <t>トイ</t>
    </rPh>
    <rPh sb="9" eb="11">
      <t>ネンマツ</t>
    </rPh>
    <rPh sb="11" eb="13">
      <t>ジテン</t>
    </rPh>
    <rPh sb="14" eb="15">
      <t>シャク</t>
    </rPh>
    <rPh sb="15" eb="17">
      <t>ニュウキン</t>
    </rPh>
    <rPh sb="18" eb="20">
      <t>シサン</t>
    </rPh>
    <phoneticPr fontId="2"/>
  </si>
  <si>
    <t>0人</t>
    <rPh sb="1" eb="2">
      <t>ニン</t>
    </rPh>
    <phoneticPr fontId="2"/>
  </si>
  <si>
    <t>50平米未満</t>
    <rPh sb="2" eb="4">
      <t>ヘイベイ</t>
    </rPh>
    <rPh sb="4" eb="6">
      <t>ミマン</t>
    </rPh>
    <phoneticPr fontId="2"/>
  </si>
  <si>
    <t>0回</t>
    <rPh sb="1" eb="2">
      <t>カイ</t>
    </rPh>
    <phoneticPr fontId="2"/>
  </si>
  <si>
    <t>問5－11　2009年6月および2005年6月に受けた福祉サービスとその自己負担額</t>
    <rPh sb="0" eb="1">
      <t>トイ</t>
    </rPh>
    <rPh sb="10" eb="11">
      <t>ネン</t>
    </rPh>
    <rPh sb="12" eb="13">
      <t>ガツ</t>
    </rPh>
    <rPh sb="20" eb="21">
      <t>ネン</t>
    </rPh>
    <rPh sb="22" eb="23">
      <t>ガツ</t>
    </rPh>
    <rPh sb="24" eb="25">
      <t>ウ</t>
    </rPh>
    <rPh sb="27" eb="29">
      <t>フクシ</t>
    </rPh>
    <rPh sb="36" eb="38">
      <t>ジコ</t>
    </rPh>
    <rPh sb="38" eb="40">
      <t>フタン</t>
    </rPh>
    <rPh sb="40" eb="41">
      <t>ガク</t>
    </rPh>
    <phoneticPr fontId="2"/>
  </si>
  <si>
    <t>問5－8　2009年6月1日現在の勤め先は特例子会社か福祉工場か</t>
    <rPh sb="0" eb="1">
      <t>トイ</t>
    </rPh>
    <rPh sb="17" eb="18">
      <t>ツト</t>
    </rPh>
    <rPh sb="19" eb="20">
      <t>サキ</t>
    </rPh>
    <rPh sb="21" eb="23">
      <t>トクレイ</t>
    </rPh>
    <rPh sb="23" eb="26">
      <t>コガイシャ</t>
    </rPh>
    <rPh sb="27" eb="29">
      <t>フクシ</t>
    </rPh>
    <rPh sb="29" eb="31">
      <t>コウジョウ</t>
    </rPh>
    <phoneticPr fontId="2"/>
  </si>
  <si>
    <t>問5－9　2008年6月1日現在の勤め先は特例子会社か福祉工場か</t>
    <rPh sb="0" eb="1">
      <t>トイ</t>
    </rPh>
    <rPh sb="17" eb="18">
      <t>ツト</t>
    </rPh>
    <rPh sb="19" eb="20">
      <t>サキ</t>
    </rPh>
    <rPh sb="21" eb="23">
      <t>トクレイ</t>
    </rPh>
    <rPh sb="23" eb="26">
      <t>コガイシャ</t>
    </rPh>
    <rPh sb="27" eb="29">
      <t>フクシ</t>
    </rPh>
    <rPh sb="29" eb="31">
      <t>コウジョウ</t>
    </rPh>
    <phoneticPr fontId="2"/>
  </si>
  <si>
    <t>問5－10　障害程度区分について</t>
    <rPh sb="0" eb="1">
      <t>トイ</t>
    </rPh>
    <rPh sb="6" eb="8">
      <t>ショウガイ</t>
    </rPh>
    <rPh sb="8" eb="10">
      <t>テイド</t>
    </rPh>
    <rPh sb="10" eb="12">
      <t>クブン</t>
    </rPh>
    <phoneticPr fontId="2"/>
  </si>
  <si>
    <t>（注）回答対象は問2－10で「仕事をしていなかった」以外を選んだ場合</t>
    <rPh sb="1" eb="2">
      <t>チュウ</t>
    </rPh>
    <rPh sb="3" eb="5">
      <t>カイトウ</t>
    </rPh>
    <rPh sb="5" eb="7">
      <t>タイショウ</t>
    </rPh>
    <rPh sb="8" eb="9">
      <t>トイ</t>
    </rPh>
    <rPh sb="15" eb="17">
      <t>シゴト</t>
    </rPh>
    <rPh sb="26" eb="28">
      <t>イガイ</t>
    </rPh>
    <rPh sb="29" eb="30">
      <t>エラ</t>
    </rPh>
    <rPh sb="32" eb="34">
      <t>バアイ</t>
    </rPh>
    <phoneticPr fontId="2"/>
  </si>
  <si>
    <t>問2－21　2008年の生活保護費受給の有無について</t>
    <rPh sb="0" eb="1">
      <t>トイ</t>
    </rPh>
    <rPh sb="10" eb="11">
      <t>ネン</t>
    </rPh>
    <rPh sb="12" eb="14">
      <t>セイカツ</t>
    </rPh>
    <rPh sb="14" eb="16">
      <t>ホゴ</t>
    </rPh>
    <rPh sb="16" eb="17">
      <t>ヒ</t>
    </rPh>
    <rPh sb="17" eb="19">
      <t>ジュキュウ</t>
    </rPh>
    <rPh sb="20" eb="22">
      <t>ウム</t>
    </rPh>
    <phoneticPr fontId="2"/>
  </si>
  <si>
    <t>問2－22　2008年1年間の税込み収入と貯蓄額について</t>
    <rPh sb="0" eb="1">
      <t>トイ</t>
    </rPh>
    <rPh sb="10" eb="11">
      <t>ネン</t>
    </rPh>
    <rPh sb="12" eb="14">
      <t>ネンカン</t>
    </rPh>
    <rPh sb="15" eb="17">
      <t>ゼイコ</t>
    </rPh>
    <rPh sb="18" eb="20">
      <t>シュウニュウ</t>
    </rPh>
    <rPh sb="21" eb="23">
      <t>チョチク</t>
    </rPh>
    <rPh sb="23" eb="24">
      <t>ガク</t>
    </rPh>
    <phoneticPr fontId="2"/>
  </si>
  <si>
    <t>問2－23　2005年6月1日現在での仕事の状況について</t>
    <rPh sb="0" eb="1">
      <t>トイ</t>
    </rPh>
    <rPh sb="10" eb="11">
      <t>ネン</t>
    </rPh>
    <rPh sb="12" eb="13">
      <t>ガツ</t>
    </rPh>
    <rPh sb="14" eb="17">
      <t>ニチゲンザイ</t>
    </rPh>
    <rPh sb="19" eb="21">
      <t>シゴト</t>
    </rPh>
    <rPh sb="22" eb="24">
      <t>ジョウキョウ</t>
    </rPh>
    <phoneticPr fontId="2"/>
  </si>
  <si>
    <t>問2－24　2005年6月1日当時の、週当たりの労働時間数について</t>
    <rPh sb="0" eb="1">
      <t>トイ</t>
    </rPh>
    <rPh sb="10" eb="11">
      <t>ネン</t>
    </rPh>
    <rPh sb="12" eb="13">
      <t>ガツ</t>
    </rPh>
    <rPh sb="14" eb="15">
      <t>ニチ</t>
    </rPh>
    <rPh sb="15" eb="17">
      <t>トウジ</t>
    </rPh>
    <rPh sb="19" eb="20">
      <t>シュウ</t>
    </rPh>
    <rPh sb="20" eb="21">
      <t>ア</t>
    </rPh>
    <rPh sb="24" eb="26">
      <t>ロウドウ</t>
    </rPh>
    <rPh sb="26" eb="29">
      <t>ジカンスウ</t>
    </rPh>
    <phoneticPr fontId="2"/>
  </si>
  <si>
    <t>問2－20　仕事を辞めた理由について（複数回答）</t>
    <rPh sb="0" eb="1">
      <t>トイ</t>
    </rPh>
    <rPh sb="6" eb="8">
      <t>シゴト</t>
    </rPh>
    <rPh sb="9" eb="10">
      <t>ヤ</t>
    </rPh>
    <rPh sb="12" eb="14">
      <t>リユウ</t>
    </rPh>
    <rPh sb="19" eb="21">
      <t>フクスウ</t>
    </rPh>
    <rPh sb="21" eb="23">
      <t>カイトウ</t>
    </rPh>
    <phoneticPr fontId="2"/>
  </si>
  <si>
    <t>問2－15　2008年6月1週に働いていた時間について</t>
    <rPh sb="0" eb="1">
      <t>トイ</t>
    </rPh>
    <rPh sb="10" eb="11">
      <t>ネン</t>
    </rPh>
    <rPh sb="12" eb="13">
      <t>ガツ</t>
    </rPh>
    <rPh sb="14" eb="15">
      <t>シュウ</t>
    </rPh>
    <rPh sb="16" eb="17">
      <t>ハタラ</t>
    </rPh>
    <rPh sb="21" eb="23">
      <t>ジカン</t>
    </rPh>
    <phoneticPr fontId="2"/>
  </si>
  <si>
    <t>問2－16　2008年6月の収入について</t>
    <rPh sb="0" eb="1">
      <t>トイ</t>
    </rPh>
    <rPh sb="10" eb="11">
      <t>ネン</t>
    </rPh>
    <rPh sb="12" eb="13">
      <t>ガツ</t>
    </rPh>
    <rPh sb="14" eb="16">
      <t>シュウニュウ</t>
    </rPh>
    <phoneticPr fontId="2"/>
  </si>
  <si>
    <t>（注1）回答対象は問2－10で「仕事をしていなかった」以外を選んだ場合</t>
    <rPh sb="1" eb="2">
      <t>チュウ</t>
    </rPh>
    <rPh sb="4" eb="6">
      <t>カイトウ</t>
    </rPh>
    <rPh sb="6" eb="8">
      <t>タイショウ</t>
    </rPh>
    <rPh sb="9" eb="10">
      <t>トイ</t>
    </rPh>
    <rPh sb="16" eb="18">
      <t>シゴト</t>
    </rPh>
    <rPh sb="27" eb="29">
      <t>イガイ</t>
    </rPh>
    <rPh sb="30" eb="31">
      <t>エラ</t>
    </rPh>
    <rPh sb="33" eb="35">
      <t>バアイ</t>
    </rPh>
    <phoneticPr fontId="2"/>
  </si>
  <si>
    <t>問2－10　2008年6月1日現在の仕事の状況について</t>
    <rPh sb="0" eb="1">
      <t>トイ</t>
    </rPh>
    <rPh sb="10" eb="11">
      <t>ネン</t>
    </rPh>
    <rPh sb="12" eb="13">
      <t>ガツ</t>
    </rPh>
    <rPh sb="14" eb="17">
      <t>ニチゲンザイ</t>
    </rPh>
    <rPh sb="18" eb="20">
      <t>シゴト</t>
    </rPh>
    <rPh sb="21" eb="23">
      <t>ジョウキョウ</t>
    </rPh>
    <phoneticPr fontId="2"/>
  </si>
  <si>
    <t>問2－11　2008年6月1日現在の勤め先の産業について</t>
    <rPh sb="0" eb="1">
      <t>トイ</t>
    </rPh>
    <rPh sb="10" eb="11">
      <t>ネン</t>
    </rPh>
    <rPh sb="12" eb="13">
      <t>ガツ</t>
    </rPh>
    <rPh sb="14" eb="15">
      <t>ニチ</t>
    </rPh>
    <rPh sb="15" eb="17">
      <t>ゲンザイ</t>
    </rPh>
    <rPh sb="18" eb="19">
      <t>ツト</t>
    </rPh>
    <rPh sb="20" eb="21">
      <t>サキ</t>
    </rPh>
    <rPh sb="22" eb="24">
      <t>サンギョウ</t>
    </rPh>
    <phoneticPr fontId="2"/>
  </si>
  <si>
    <t>問2－12　2008年6月1日現在の仕事の職種について</t>
    <rPh sb="0" eb="1">
      <t>トイ</t>
    </rPh>
    <rPh sb="10" eb="11">
      <t>ネン</t>
    </rPh>
    <rPh sb="12" eb="13">
      <t>ガツ</t>
    </rPh>
    <rPh sb="14" eb="17">
      <t>ニチゲンザイ</t>
    </rPh>
    <rPh sb="18" eb="20">
      <t>シゴト</t>
    </rPh>
    <rPh sb="21" eb="23">
      <t>ショクシュ</t>
    </rPh>
    <phoneticPr fontId="2"/>
  </si>
  <si>
    <t>問2－13　2008年6月1日現在の就労形態について</t>
    <rPh sb="0" eb="1">
      <t>トイ</t>
    </rPh>
    <rPh sb="10" eb="11">
      <t>ネン</t>
    </rPh>
    <rPh sb="12" eb="13">
      <t>ガツ</t>
    </rPh>
    <rPh sb="14" eb="17">
      <t>ニチゲンザイ</t>
    </rPh>
    <rPh sb="18" eb="20">
      <t>シュウロウ</t>
    </rPh>
    <rPh sb="20" eb="22">
      <t>ケイタイ</t>
    </rPh>
    <phoneticPr fontId="2"/>
  </si>
  <si>
    <t>問2－14　2008年6月1日現在の勤め先で働いている人数について</t>
    <rPh sb="0" eb="1">
      <t>トイ</t>
    </rPh>
    <rPh sb="18" eb="19">
      <t>ツト</t>
    </rPh>
    <rPh sb="20" eb="21">
      <t>サキ</t>
    </rPh>
    <rPh sb="22" eb="23">
      <t>ハタラ</t>
    </rPh>
    <rPh sb="27" eb="29">
      <t>ニンズウ</t>
    </rPh>
    <phoneticPr fontId="2"/>
  </si>
  <si>
    <t>（注）回答対象は問2－10で「同じ職場で異なる条件で仕事をしていた」または「異なる職場で仕事をしていた」を選んだ場合</t>
    <rPh sb="1" eb="2">
      <t>チュウ</t>
    </rPh>
    <rPh sb="3" eb="5">
      <t>カイトウ</t>
    </rPh>
    <rPh sb="5" eb="7">
      <t>タイショウ</t>
    </rPh>
    <rPh sb="8" eb="9">
      <t>トイ</t>
    </rPh>
    <rPh sb="15" eb="16">
      <t>オナ</t>
    </rPh>
    <rPh sb="17" eb="19">
      <t>ショクバ</t>
    </rPh>
    <rPh sb="20" eb="21">
      <t>コト</t>
    </rPh>
    <rPh sb="23" eb="25">
      <t>ジョウケン</t>
    </rPh>
    <rPh sb="26" eb="28">
      <t>シゴト</t>
    </rPh>
    <rPh sb="53" eb="54">
      <t>エラ</t>
    </rPh>
    <rPh sb="56" eb="58">
      <t>バアイ</t>
    </rPh>
    <phoneticPr fontId="2"/>
  </si>
  <si>
    <t>（注）回答対象は問2－10で「異なる職場で仕事をしていた」を選んだ場合</t>
    <rPh sb="1" eb="2">
      <t>チュウ</t>
    </rPh>
    <rPh sb="3" eb="5">
      <t>カイトウ</t>
    </rPh>
    <rPh sb="5" eb="7">
      <t>タイショウ</t>
    </rPh>
    <rPh sb="8" eb="9">
      <t>トイ</t>
    </rPh>
    <rPh sb="15" eb="16">
      <t>コト</t>
    </rPh>
    <rPh sb="18" eb="20">
      <t>ショクバ</t>
    </rPh>
    <rPh sb="21" eb="23">
      <t>シゴト</t>
    </rPh>
    <rPh sb="30" eb="31">
      <t>エラ</t>
    </rPh>
    <rPh sb="33" eb="35">
      <t>バアイ</t>
    </rPh>
    <phoneticPr fontId="2"/>
  </si>
  <si>
    <t>1分～</t>
    <phoneticPr fontId="2"/>
  </si>
  <si>
    <t>1分～30分未満</t>
    <rPh sb="5" eb="6">
      <t>プン</t>
    </rPh>
    <rPh sb="6" eb="8">
      <t>ミマン</t>
    </rPh>
    <phoneticPr fontId="2"/>
  </si>
  <si>
    <t>1分～1時間未満</t>
    <rPh sb="4" eb="6">
      <t>ジカン</t>
    </rPh>
    <rPh sb="6" eb="8">
      <t>ミマン</t>
    </rPh>
    <phoneticPr fontId="2"/>
  </si>
  <si>
    <t>1分～4時間未満</t>
    <rPh sb="4" eb="6">
      <t>ジカン</t>
    </rPh>
    <rPh sb="6" eb="8">
      <t>ミマン</t>
    </rPh>
    <phoneticPr fontId="2"/>
  </si>
  <si>
    <t>30分～1時間未満</t>
    <rPh sb="5" eb="7">
      <t>ジカン</t>
    </rPh>
    <rPh sb="7" eb="9">
      <t>ミマン</t>
    </rPh>
    <phoneticPr fontId="2"/>
  </si>
  <si>
    <t>2時間～</t>
    <rPh sb="1" eb="3">
      <t>ジカン</t>
    </rPh>
    <phoneticPr fontId="2"/>
  </si>
  <si>
    <t>1時間30分～2時間未満</t>
    <rPh sb="1" eb="3">
      <t>ジカン</t>
    </rPh>
    <rPh sb="8" eb="10">
      <t>ジカン</t>
    </rPh>
    <rPh sb="10" eb="12">
      <t>ミマン</t>
    </rPh>
    <phoneticPr fontId="2"/>
  </si>
  <si>
    <t>3時間～</t>
    <rPh sb="1" eb="3">
      <t>ジカン</t>
    </rPh>
    <phoneticPr fontId="2"/>
  </si>
  <si>
    <t>1分～6時間未満</t>
    <rPh sb="4" eb="6">
      <t>ジカン</t>
    </rPh>
    <rPh sb="6" eb="8">
      <t>ミマン</t>
    </rPh>
    <phoneticPr fontId="2"/>
  </si>
  <si>
    <t>1～2時間未満</t>
    <rPh sb="3" eb="5">
      <t>ジカン</t>
    </rPh>
    <rPh sb="5" eb="7">
      <t>ミマン</t>
    </rPh>
    <phoneticPr fontId="2"/>
  </si>
  <si>
    <t>4～5時間未満</t>
    <rPh sb="3" eb="5">
      <t>ジカン</t>
    </rPh>
    <rPh sb="5" eb="7">
      <t>ミマン</t>
    </rPh>
    <phoneticPr fontId="2"/>
  </si>
  <si>
    <t>1～1時間30分未満</t>
    <rPh sb="3" eb="5">
      <t>ジカン</t>
    </rPh>
    <rPh sb="7" eb="8">
      <t>プン</t>
    </rPh>
    <rPh sb="8" eb="10">
      <t>ミマン</t>
    </rPh>
    <phoneticPr fontId="2"/>
  </si>
  <si>
    <t>2～3時間未満</t>
    <rPh sb="3" eb="5">
      <t>ジカン</t>
    </rPh>
    <rPh sb="5" eb="7">
      <t>ミマン</t>
    </rPh>
    <phoneticPr fontId="2"/>
  </si>
  <si>
    <t>5～6時間未満</t>
    <rPh sb="3" eb="5">
      <t>ジカン</t>
    </rPh>
    <rPh sb="5" eb="7">
      <t>ミマン</t>
    </rPh>
    <phoneticPr fontId="2"/>
  </si>
  <si>
    <t>6～7時間未満</t>
    <rPh sb="3" eb="5">
      <t>ジカン</t>
    </rPh>
    <rPh sb="5" eb="7">
      <t>ミマン</t>
    </rPh>
    <phoneticPr fontId="2"/>
  </si>
  <si>
    <t>7～8時間未満</t>
    <rPh sb="3" eb="5">
      <t>ジカン</t>
    </rPh>
    <rPh sb="5" eb="7">
      <t>ミマン</t>
    </rPh>
    <phoneticPr fontId="2"/>
  </si>
  <si>
    <t>8～9時間未満</t>
    <rPh sb="3" eb="5">
      <t>ジカン</t>
    </rPh>
    <rPh sb="5" eb="7">
      <t>ミマン</t>
    </rPh>
    <phoneticPr fontId="2"/>
  </si>
  <si>
    <t>3～4時間未満</t>
    <rPh sb="3" eb="5">
      <t>ジカン</t>
    </rPh>
    <rPh sb="5" eb="7">
      <t>ミマン</t>
    </rPh>
    <phoneticPr fontId="2"/>
  </si>
  <si>
    <t>9～10時間未満</t>
    <rPh sb="4" eb="6">
      <t>ジカン</t>
    </rPh>
    <rPh sb="6" eb="8">
      <t>ミマン</t>
    </rPh>
    <phoneticPr fontId="2"/>
  </si>
  <si>
    <t>10～11時間未満</t>
    <rPh sb="5" eb="7">
      <t>ジカン</t>
    </rPh>
    <rPh sb="7" eb="9">
      <t>ミマン</t>
    </rPh>
    <phoneticPr fontId="2"/>
  </si>
  <si>
    <t>3時間～</t>
    <rPh sb="1" eb="3">
      <t>ジカン</t>
    </rPh>
    <phoneticPr fontId="2"/>
  </si>
  <si>
    <t>9時間～</t>
    <rPh sb="1" eb="3">
      <t>ジカン</t>
    </rPh>
    <phoneticPr fontId="2"/>
  </si>
  <si>
    <t>2時間～</t>
    <rPh sb="1" eb="3">
      <t>ジカン</t>
    </rPh>
    <phoneticPr fontId="2"/>
  </si>
  <si>
    <t>5時間～</t>
    <rPh sb="1" eb="3">
      <t>ジカン</t>
    </rPh>
    <phoneticPr fontId="2"/>
  </si>
  <si>
    <t>6時間～</t>
    <rPh sb="1" eb="3">
      <t>ジカン</t>
    </rPh>
    <phoneticPr fontId="2"/>
  </si>
  <si>
    <t>10時間～</t>
    <rPh sb="2" eb="4">
      <t>ジカン</t>
    </rPh>
    <phoneticPr fontId="2"/>
  </si>
  <si>
    <t>11時間～</t>
    <rPh sb="2" eb="4">
      <t>ジカン</t>
    </rPh>
    <phoneticPr fontId="2"/>
  </si>
  <si>
    <t>2　就労・求職状況について</t>
    <rPh sb="2" eb="4">
      <t>シュウロウ</t>
    </rPh>
    <rPh sb="5" eb="7">
      <t>キュウショク</t>
    </rPh>
    <rPh sb="7" eb="9">
      <t>ジョウキョウ</t>
    </rPh>
    <phoneticPr fontId="2"/>
  </si>
  <si>
    <t>1～3年未満</t>
    <rPh sb="3" eb="4">
      <t>ネン</t>
    </rPh>
    <rPh sb="4" eb="6">
      <t>ミマン</t>
    </rPh>
    <phoneticPr fontId="2"/>
  </si>
  <si>
    <t>3～5年未満</t>
    <rPh sb="3" eb="4">
      <t>ネン</t>
    </rPh>
    <rPh sb="4" eb="6">
      <t>ミマン</t>
    </rPh>
    <phoneticPr fontId="2"/>
  </si>
  <si>
    <t>5～7年未満</t>
    <rPh sb="3" eb="4">
      <t>ネン</t>
    </rPh>
    <rPh sb="4" eb="6">
      <t>ミマン</t>
    </rPh>
    <phoneticPr fontId="2"/>
  </si>
  <si>
    <t>7～10年未満</t>
    <rPh sb="4" eb="5">
      <t>ネン</t>
    </rPh>
    <rPh sb="5" eb="7">
      <t>ミマン</t>
    </rPh>
    <phoneticPr fontId="2"/>
  </si>
  <si>
    <t>10～15年未満</t>
    <rPh sb="5" eb="6">
      <t>ネン</t>
    </rPh>
    <rPh sb="6" eb="8">
      <t>ミマン</t>
    </rPh>
    <phoneticPr fontId="2"/>
  </si>
  <si>
    <t>15～20年未満</t>
    <rPh sb="5" eb="6">
      <t>ネン</t>
    </rPh>
    <rPh sb="6" eb="8">
      <t>ミマン</t>
    </rPh>
    <phoneticPr fontId="2"/>
  </si>
  <si>
    <t>20年～</t>
    <phoneticPr fontId="2"/>
  </si>
  <si>
    <t>日数</t>
    <rPh sb="0" eb="2">
      <t>ニッスウ</t>
    </rPh>
    <phoneticPr fontId="2"/>
  </si>
  <si>
    <t>時間数</t>
    <rPh sb="0" eb="3">
      <t>ジカンスウ</t>
    </rPh>
    <phoneticPr fontId="2"/>
  </si>
  <si>
    <t>10～20時間未満</t>
    <rPh sb="5" eb="7">
      <t>ジカン</t>
    </rPh>
    <rPh sb="7" eb="9">
      <t>ミマン</t>
    </rPh>
    <phoneticPr fontId="2"/>
  </si>
  <si>
    <t>20～25時間未満</t>
    <rPh sb="5" eb="7">
      <t>ジカン</t>
    </rPh>
    <rPh sb="7" eb="9">
      <t>ミマン</t>
    </rPh>
    <phoneticPr fontId="2"/>
  </si>
  <si>
    <t>25～30時間未満</t>
    <rPh sb="5" eb="7">
      <t>ジカン</t>
    </rPh>
    <rPh sb="7" eb="9">
      <t>ミマン</t>
    </rPh>
    <phoneticPr fontId="2"/>
  </si>
  <si>
    <t>30～35時間未満</t>
    <rPh sb="5" eb="7">
      <t>ジカン</t>
    </rPh>
    <rPh sb="7" eb="9">
      <t>ミマン</t>
    </rPh>
    <phoneticPr fontId="2"/>
  </si>
  <si>
    <t>35～40時間未満</t>
    <rPh sb="5" eb="7">
      <t>ジカン</t>
    </rPh>
    <rPh sb="7" eb="9">
      <t>ミマン</t>
    </rPh>
    <phoneticPr fontId="2"/>
  </si>
  <si>
    <t>40～45時間未満</t>
    <rPh sb="5" eb="7">
      <t>ジカン</t>
    </rPh>
    <rPh sb="7" eb="9">
      <t>ミマン</t>
    </rPh>
    <phoneticPr fontId="2"/>
  </si>
  <si>
    <t>1万～3万円未満</t>
    <rPh sb="4" eb="6">
      <t>マンエン</t>
    </rPh>
    <rPh sb="6" eb="8">
      <t>ミマン</t>
    </rPh>
    <phoneticPr fontId="2"/>
  </si>
  <si>
    <t>3万～5万円未満</t>
    <rPh sb="4" eb="6">
      <t>マンエン</t>
    </rPh>
    <rPh sb="6" eb="8">
      <t>ミマン</t>
    </rPh>
    <phoneticPr fontId="2"/>
  </si>
  <si>
    <t>5万～7万円未満</t>
    <rPh sb="4" eb="6">
      <t>マンエン</t>
    </rPh>
    <rPh sb="6" eb="8">
      <t>ミマン</t>
    </rPh>
    <phoneticPr fontId="2"/>
  </si>
  <si>
    <t>7万～10万円未満</t>
    <rPh sb="5" eb="7">
      <t>マンエン</t>
    </rPh>
    <rPh sb="7" eb="9">
      <t>ミマン</t>
    </rPh>
    <phoneticPr fontId="2"/>
  </si>
  <si>
    <t>10万～15万円未満</t>
    <rPh sb="6" eb="8">
      <t>マンエン</t>
    </rPh>
    <rPh sb="8" eb="10">
      <t>ミマン</t>
    </rPh>
    <phoneticPr fontId="2"/>
  </si>
  <si>
    <t>15万～20万円未満</t>
    <rPh sb="6" eb="8">
      <t>マンエン</t>
    </rPh>
    <rPh sb="8" eb="10">
      <t>ミマン</t>
    </rPh>
    <phoneticPr fontId="2"/>
  </si>
  <si>
    <t>20万～30万円未満</t>
    <rPh sb="6" eb="8">
      <t>マンエン</t>
    </rPh>
    <rPh sb="8" eb="10">
      <t>ミマン</t>
    </rPh>
    <phoneticPr fontId="2"/>
  </si>
  <si>
    <t>30万～40万円未満</t>
    <rPh sb="6" eb="8">
      <t>マンエン</t>
    </rPh>
    <rPh sb="8" eb="10">
      <t>ミマン</t>
    </rPh>
    <phoneticPr fontId="2"/>
  </si>
  <si>
    <t>40万～50万円未満</t>
    <rPh sb="6" eb="8">
      <t>マンエン</t>
    </rPh>
    <rPh sb="8" eb="10">
      <t>ミマン</t>
    </rPh>
    <phoneticPr fontId="2"/>
  </si>
  <si>
    <t>50万円～</t>
    <rPh sb="3" eb="4">
      <t>エン</t>
    </rPh>
    <phoneticPr fontId="2"/>
  </si>
  <si>
    <t>45時間～</t>
    <rPh sb="2" eb="4">
      <t>ジカン</t>
    </rPh>
    <phoneticPr fontId="2"/>
  </si>
  <si>
    <t>％</t>
    <phoneticPr fontId="2"/>
  </si>
  <si>
    <t>5000人～</t>
    <rPh sb="4" eb="5">
      <t>ニン</t>
    </rPh>
    <phoneticPr fontId="2"/>
  </si>
  <si>
    <t>時間数</t>
    <rPh sb="0" eb="3">
      <t>ジカンスウ</t>
    </rPh>
    <phoneticPr fontId="2"/>
  </si>
  <si>
    <t>20～30時間未満</t>
    <rPh sb="5" eb="7">
      <t>ジカン</t>
    </rPh>
    <rPh sb="7" eb="9">
      <t>ミマン</t>
    </rPh>
    <phoneticPr fontId="2"/>
  </si>
  <si>
    <t>月数</t>
    <rPh sb="0" eb="2">
      <t>ツキスウ</t>
    </rPh>
    <phoneticPr fontId="2"/>
  </si>
  <si>
    <t>1か月～6カ月未満</t>
    <rPh sb="6" eb="7">
      <t>ゲツ</t>
    </rPh>
    <rPh sb="7" eb="9">
      <t>ミマン</t>
    </rPh>
    <phoneticPr fontId="2"/>
  </si>
  <si>
    <t>6か月～1年未満</t>
    <rPh sb="5" eb="6">
      <t>ネン</t>
    </rPh>
    <rPh sb="6" eb="8">
      <t>ミマン</t>
    </rPh>
    <phoneticPr fontId="2"/>
  </si>
  <si>
    <t>1年～2年未満</t>
    <rPh sb="4" eb="5">
      <t>ネン</t>
    </rPh>
    <rPh sb="5" eb="7">
      <t>ミマン</t>
    </rPh>
    <phoneticPr fontId="2"/>
  </si>
  <si>
    <t>2年～</t>
    <phoneticPr fontId="2"/>
  </si>
  <si>
    <t>※「1か月以上」と回答した人の平均値</t>
    <rPh sb="5" eb="7">
      <t>イジョウ</t>
    </rPh>
    <rPh sb="9" eb="11">
      <t>カイトウ</t>
    </rPh>
    <rPh sb="13" eb="14">
      <t>ヒト</t>
    </rPh>
    <rPh sb="15" eb="18">
      <t>ヘイキンチ</t>
    </rPh>
    <phoneticPr fontId="2"/>
  </si>
  <si>
    <t>1～10万円未満</t>
    <rPh sb="4" eb="6">
      <t>マンエン</t>
    </rPh>
    <rPh sb="6" eb="8">
      <t>ミマン</t>
    </rPh>
    <phoneticPr fontId="2"/>
  </si>
  <si>
    <t>10万～50万円未満</t>
    <rPh sb="6" eb="8">
      <t>マンエン</t>
    </rPh>
    <rPh sb="8" eb="10">
      <t>ミマン</t>
    </rPh>
    <phoneticPr fontId="2"/>
  </si>
  <si>
    <t>50万～100万円未満</t>
    <rPh sb="7" eb="9">
      <t>マンエン</t>
    </rPh>
    <rPh sb="9" eb="11">
      <t>ミマン</t>
    </rPh>
    <phoneticPr fontId="2"/>
  </si>
  <si>
    <t>100万～150万円未満</t>
    <rPh sb="8" eb="10">
      <t>マンエン</t>
    </rPh>
    <rPh sb="10" eb="12">
      <t>ミマン</t>
    </rPh>
    <phoneticPr fontId="2"/>
  </si>
  <si>
    <t>150万～200万円未満</t>
    <rPh sb="8" eb="10">
      <t>マンエン</t>
    </rPh>
    <rPh sb="10" eb="12">
      <t>ミマン</t>
    </rPh>
    <phoneticPr fontId="2"/>
  </si>
  <si>
    <t>200万～250万円未満</t>
    <rPh sb="8" eb="10">
      <t>マンエン</t>
    </rPh>
    <rPh sb="10" eb="12">
      <t>ミマン</t>
    </rPh>
    <phoneticPr fontId="2"/>
  </si>
  <si>
    <t>250万～300万円未満</t>
    <rPh sb="8" eb="10">
      <t>マンエン</t>
    </rPh>
    <rPh sb="10" eb="12">
      <t>ミマン</t>
    </rPh>
    <phoneticPr fontId="2"/>
  </si>
  <si>
    <t>300万～400万円未満</t>
    <rPh sb="8" eb="10">
      <t>マンエン</t>
    </rPh>
    <rPh sb="10" eb="12">
      <t>ミマン</t>
    </rPh>
    <phoneticPr fontId="2"/>
  </si>
  <si>
    <t>400万～500万円未満</t>
    <rPh sb="8" eb="10">
      <t>マンエン</t>
    </rPh>
    <rPh sb="10" eb="12">
      <t>ミマン</t>
    </rPh>
    <phoneticPr fontId="2"/>
  </si>
  <si>
    <t>500万～600万円未満</t>
    <rPh sb="8" eb="10">
      <t>マンエン</t>
    </rPh>
    <rPh sb="10" eb="12">
      <t>ミマン</t>
    </rPh>
    <phoneticPr fontId="2"/>
  </si>
  <si>
    <t>600万～700万円未満</t>
    <rPh sb="8" eb="10">
      <t>マンエン</t>
    </rPh>
    <rPh sb="10" eb="12">
      <t>ミマン</t>
    </rPh>
    <phoneticPr fontId="2"/>
  </si>
  <si>
    <t>700万～800万円未満</t>
    <rPh sb="8" eb="10">
      <t>マンエン</t>
    </rPh>
    <rPh sb="10" eb="12">
      <t>ミマン</t>
    </rPh>
    <phoneticPr fontId="2"/>
  </si>
  <si>
    <t>800万～900万円未満</t>
    <rPh sb="8" eb="10">
      <t>マンエン</t>
    </rPh>
    <rPh sb="10" eb="12">
      <t>ミマン</t>
    </rPh>
    <phoneticPr fontId="2"/>
  </si>
  <si>
    <t>900万～1000万円未満</t>
    <rPh sb="9" eb="11">
      <t>マンエン</t>
    </rPh>
    <rPh sb="11" eb="13">
      <t>ミマン</t>
    </rPh>
    <phoneticPr fontId="2"/>
  </si>
  <si>
    <t>1000万～1500万円未満</t>
    <rPh sb="10" eb="12">
      <t>マンエン</t>
    </rPh>
    <rPh sb="12" eb="14">
      <t>ミマン</t>
    </rPh>
    <phoneticPr fontId="2"/>
  </si>
  <si>
    <t>1500万～3000万円未満</t>
    <rPh sb="10" eb="12">
      <t>マンエン</t>
    </rPh>
    <rPh sb="12" eb="14">
      <t>ミマン</t>
    </rPh>
    <phoneticPr fontId="2"/>
  </si>
  <si>
    <t>3000万円～</t>
    <rPh sb="5" eb="6">
      <t>エン</t>
    </rPh>
    <phoneticPr fontId="2"/>
  </si>
  <si>
    <t>3　人間関係と意識について</t>
    <rPh sb="2" eb="4">
      <t>ニンゲン</t>
    </rPh>
    <rPh sb="4" eb="6">
      <t>カンケイ</t>
    </rPh>
    <rPh sb="7" eb="9">
      <t>イシキ</t>
    </rPh>
    <phoneticPr fontId="2"/>
  </si>
  <si>
    <t>いる</t>
    <phoneticPr fontId="2"/>
  </si>
  <si>
    <t>いない</t>
    <phoneticPr fontId="2"/>
  </si>
  <si>
    <t>ボランティア</t>
    <phoneticPr fontId="2"/>
  </si>
  <si>
    <t>ジョブコーチ</t>
    <phoneticPr fontId="2"/>
  </si>
  <si>
    <t>4　今後の暮らしと就労について</t>
    <rPh sb="2" eb="4">
      <t>コンゴ</t>
    </rPh>
    <rPh sb="5" eb="6">
      <t>ク</t>
    </rPh>
    <rPh sb="9" eb="11">
      <t>シュウロウ</t>
    </rPh>
    <phoneticPr fontId="2"/>
  </si>
  <si>
    <t>わからない</t>
    <phoneticPr fontId="2"/>
  </si>
  <si>
    <t>5　本人について</t>
    <rPh sb="2" eb="4">
      <t>ホンニン</t>
    </rPh>
    <phoneticPr fontId="2"/>
  </si>
  <si>
    <t>年齢</t>
    <rPh sb="0" eb="2">
      <t>ネンレイ</t>
    </rPh>
    <phoneticPr fontId="2"/>
  </si>
  <si>
    <t>60歳～</t>
    <rPh sb="2" eb="3">
      <t>サイ</t>
    </rPh>
    <phoneticPr fontId="2"/>
  </si>
  <si>
    <t>0～19歳</t>
    <rPh sb="4" eb="5">
      <t>トシ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</si>
  <si>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</si>
  <si>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</si>
  <si>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</si>
  <si>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</si>
  <si>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問5-4　学歴について</t>
    <rPh sb="0" eb="1">
      <t>トイ</t>
    </rPh>
    <rPh sb="5" eb="7">
      <t>ガクレキ</t>
    </rPh>
    <phoneticPr fontId="2"/>
  </si>
  <si>
    <t>-</t>
  </si>
  <si>
    <t>30歳～</t>
    <phoneticPr fontId="2"/>
  </si>
  <si>
    <t>1歳～2歳</t>
    <rPh sb="4" eb="5">
      <t>サイ</t>
    </rPh>
    <phoneticPr fontId="2"/>
  </si>
  <si>
    <t>3歳～4歳</t>
    <rPh sb="4" eb="5">
      <t>サイ</t>
    </rPh>
    <phoneticPr fontId="2"/>
  </si>
  <si>
    <t>5歳～9歳</t>
    <rPh sb="4" eb="5">
      <t>サイ</t>
    </rPh>
    <phoneticPr fontId="2"/>
  </si>
  <si>
    <t>10歳～14歳</t>
    <rPh sb="6" eb="7">
      <t>サイ</t>
    </rPh>
    <phoneticPr fontId="2"/>
  </si>
  <si>
    <t>15歳～19歳</t>
    <rPh sb="6" eb="7">
      <t>サイ</t>
    </rPh>
    <phoneticPr fontId="2"/>
  </si>
  <si>
    <t>20歳～29歳</t>
    <rPh sb="6" eb="7">
      <t>サイ</t>
    </rPh>
    <phoneticPr fontId="2"/>
  </si>
  <si>
    <t>60歳～</t>
    <phoneticPr fontId="2"/>
  </si>
  <si>
    <t>年齢</t>
    <rPh sb="0" eb="2">
      <t>ネンレイ</t>
    </rPh>
    <phoneticPr fontId="2"/>
  </si>
  <si>
    <t>1～2歳</t>
    <rPh sb="3" eb="4">
      <t>サイ</t>
    </rPh>
    <phoneticPr fontId="2"/>
  </si>
  <si>
    <t>3～4歳</t>
    <rPh sb="3" eb="4">
      <t>サイ</t>
    </rPh>
    <phoneticPr fontId="2"/>
  </si>
  <si>
    <t>5～9歳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</si>
  <si>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</si>
  <si>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</si>
  <si>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問5-7　障害者手帳取得の有無と等級について（複数回答）</t>
    <rPh sb="0" eb="1">
      <t>トイ</t>
    </rPh>
    <rPh sb="5" eb="8">
      <t>ショウガイシャ</t>
    </rPh>
    <rPh sb="8" eb="10">
      <t>テチョウ</t>
    </rPh>
    <rPh sb="10" eb="12">
      <t>シュトク</t>
    </rPh>
    <rPh sb="13" eb="15">
      <t>ウム</t>
    </rPh>
    <rPh sb="16" eb="18">
      <t>トウキュウ</t>
    </rPh>
    <rPh sb="23" eb="25">
      <t>フクスウ</t>
    </rPh>
    <rPh sb="25" eb="27">
      <t>カイトウ</t>
    </rPh>
    <phoneticPr fontId="2"/>
  </si>
  <si>
    <t>％</t>
    <phoneticPr fontId="2"/>
  </si>
  <si>
    <t>どちらでもない</t>
    <phoneticPr fontId="2"/>
  </si>
  <si>
    <t>わからない</t>
    <phoneticPr fontId="2"/>
  </si>
  <si>
    <t>1～50時間未満</t>
    <rPh sb="4" eb="6">
      <t>ジカン</t>
    </rPh>
    <rPh sb="6" eb="8">
      <t>ミマン</t>
    </rPh>
    <phoneticPr fontId="2"/>
  </si>
  <si>
    <t>50～100時間未満</t>
    <rPh sb="6" eb="8">
      <t>ジカン</t>
    </rPh>
    <rPh sb="8" eb="10">
      <t>ミマン</t>
    </rPh>
    <phoneticPr fontId="2"/>
  </si>
  <si>
    <t>100～150時間未満</t>
    <rPh sb="7" eb="9">
      <t>ジカン</t>
    </rPh>
    <rPh sb="9" eb="11">
      <t>ミマン</t>
    </rPh>
    <phoneticPr fontId="2"/>
  </si>
  <si>
    <t>150～200時間未満</t>
    <rPh sb="7" eb="9">
      <t>ジカン</t>
    </rPh>
    <rPh sb="9" eb="11">
      <t>ミマン</t>
    </rPh>
    <phoneticPr fontId="2"/>
  </si>
  <si>
    <t>200～250時間未満</t>
    <rPh sb="7" eb="9">
      <t>ジカン</t>
    </rPh>
    <rPh sb="9" eb="11">
      <t>ミマン</t>
    </rPh>
    <phoneticPr fontId="2"/>
  </si>
  <si>
    <t>250～300時間未満</t>
    <rPh sb="7" eb="9">
      <t>ジカン</t>
    </rPh>
    <rPh sb="9" eb="11">
      <t>ミマン</t>
    </rPh>
    <phoneticPr fontId="2"/>
  </si>
  <si>
    <t>300～350時間未満</t>
    <rPh sb="7" eb="9">
      <t>ジカン</t>
    </rPh>
    <rPh sb="9" eb="11">
      <t>ミマン</t>
    </rPh>
    <phoneticPr fontId="2"/>
  </si>
  <si>
    <t>350～400時間未満</t>
    <rPh sb="7" eb="9">
      <t>ジカン</t>
    </rPh>
    <rPh sb="9" eb="11">
      <t>ミマン</t>
    </rPh>
    <phoneticPr fontId="2"/>
  </si>
  <si>
    <t>400～450時間未満</t>
    <rPh sb="7" eb="9">
      <t>ジカン</t>
    </rPh>
    <rPh sb="9" eb="11">
      <t>ミマン</t>
    </rPh>
    <phoneticPr fontId="2"/>
  </si>
  <si>
    <t>450～500時間未満</t>
    <rPh sb="7" eb="9">
      <t>ジカン</t>
    </rPh>
    <rPh sb="9" eb="11">
      <t>ミマン</t>
    </rPh>
    <phoneticPr fontId="2"/>
  </si>
  <si>
    <t>1～5000円未満</t>
    <rPh sb="6" eb="7">
      <t>エン</t>
    </rPh>
    <rPh sb="7" eb="9">
      <t>ミマン</t>
    </rPh>
    <phoneticPr fontId="2"/>
  </si>
  <si>
    <t>5000～1万円未満</t>
    <rPh sb="7" eb="8">
      <t>エン</t>
    </rPh>
    <rPh sb="8" eb="10">
      <t>ミマン</t>
    </rPh>
    <phoneticPr fontId="2"/>
  </si>
  <si>
    <t>1万～2万円未満</t>
    <rPh sb="5" eb="6">
      <t>エン</t>
    </rPh>
    <rPh sb="6" eb="8">
      <t>ミマン</t>
    </rPh>
    <phoneticPr fontId="2"/>
  </si>
  <si>
    <t>2万～3万円未満</t>
    <rPh sb="5" eb="6">
      <t>エン</t>
    </rPh>
    <rPh sb="6" eb="8">
      <t>ミマン</t>
    </rPh>
    <phoneticPr fontId="2"/>
  </si>
  <si>
    <t>500時間～</t>
    <rPh sb="3" eb="5">
      <t>ジカン</t>
    </rPh>
    <phoneticPr fontId="2"/>
  </si>
  <si>
    <t>3万円～</t>
    <rPh sb="2" eb="3">
      <t>エン</t>
    </rPh>
    <phoneticPr fontId="2"/>
  </si>
  <si>
    <t>1円～</t>
    <rPh sb="1" eb="2">
      <t>エン</t>
    </rPh>
    <phoneticPr fontId="2"/>
  </si>
  <si>
    <t>時間数</t>
    <rPh sb="0" eb="3">
      <t>ジカンスウ</t>
    </rPh>
    <phoneticPr fontId="2"/>
  </si>
  <si>
    <t>金額</t>
    <rPh sb="0" eb="2">
      <t>キンガク</t>
    </rPh>
    <phoneticPr fontId="2"/>
  </si>
  <si>
    <t>20歳～</t>
    <phoneticPr fontId="2"/>
  </si>
  <si>
    <t>10年～</t>
    <phoneticPr fontId="2"/>
  </si>
  <si>
    <t>10年～</t>
    <phoneticPr fontId="2"/>
  </si>
  <si>
    <t>10～19歳</t>
    <rPh sb="5" eb="6">
      <t>サイ</t>
    </rPh>
    <phoneticPr fontId="2"/>
  </si>
  <si>
    <t>1～5年未満</t>
    <rPh sb="3" eb="4">
      <t>ネン</t>
    </rPh>
    <rPh sb="4" eb="6">
      <t>ミマン</t>
    </rPh>
    <phoneticPr fontId="2"/>
  </si>
  <si>
    <t>5～10年未満</t>
    <rPh sb="4" eb="5">
      <t>ネン</t>
    </rPh>
    <rPh sb="5" eb="7">
      <t>ミマン</t>
    </rPh>
    <phoneticPr fontId="2"/>
  </si>
  <si>
    <t>0～9歳</t>
    <rPh sb="3" eb="4">
      <t>サイ</t>
    </rPh>
    <phoneticPr fontId="2"/>
  </si>
  <si>
    <t>10年～</t>
    <rPh sb="2" eb="3">
      <t>ネン</t>
    </rPh>
    <phoneticPr fontId="2"/>
  </si>
  <si>
    <t>6　本人の世帯について</t>
    <rPh sb="2" eb="4">
      <t>ホンニン</t>
    </rPh>
    <rPh sb="5" eb="7">
      <t>セタイ</t>
    </rPh>
    <phoneticPr fontId="2"/>
  </si>
  <si>
    <t>人数</t>
    <rPh sb="0" eb="2">
      <t>ニンズウ</t>
    </rPh>
    <phoneticPr fontId="2"/>
  </si>
  <si>
    <t>平米</t>
    <rPh sb="0" eb="2">
      <t>ヘイベイ</t>
    </rPh>
    <phoneticPr fontId="2"/>
  </si>
  <si>
    <t>50～100平米未満</t>
    <rPh sb="6" eb="8">
      <t>ヘイベイ</t>
    </rPh>
    <rPh sb="8" eb="10">
      <t>ミマン</t>
    </rPh>
    <phoneticPr fontId="2"/>
  </si>
  <si>
    <t>50～70平米未満</t>
    <rPh sb="5" eb="7">
      <t>ヘイベイ</t>
    </rPh>
    <rPh sb="7" eb="9">
      <t>ミマン</t>
    </rPh>
    <phoneticPr fontId="2"/>
  </si>
  <si>
    <t>100～150平米未満</t>
    <rPh sb="7" eb="9">
      <t>ヘイベイ</t>
    </rPh>
    <rPh sb="9" eb="11">
      <t>ミマン</t>
    </rPh>
    <phoneticPr fontId="2"/>
  </si>
  <si>
    <t>70～100平米未満</t>
    <rPh sb="6" eb="8">
      <t>ヘイベイ</t>
    </rPh>
    <rPh sb="8" eb="10">
      <t>ミマン</t>
    </rPh>
    <phoneticPr fontId="2"/>
  </si>
  <si>
    <t>150～200平米未満</t>
    <rPh sb="7" eb="9">
      <t>ヘイベイ</t>
    </rPh>
    <rPh sb="9" eb="11">
      <t>ミマン</t>
    </rPh>
    <phoneticPr fontId="2"/>
  </si>
  <si>
    <t>200～250平米未満</t>
    <rPh sb="7" eb="9">
      <t>ヘイベイ</t>
    </rPh>
    <rPh sb="9" eb="11">
      <t>ミマン</t>
    </rPh>
    <phoneticPr fontId="2"/>
  </si>
  <si>
    <t>250～300平米未満</t>
    <rPh sb="7" eb="9">
      <t>ヘイベイ</t>
    </rPh>
    <rPh sb="9" eb="11">
      <t>ミマン</t>
    </rPh>
    <phoneticPr fontId="2"/>
  </si>
  <si>
    <t>300～500平米未満</t>
    <rPh sb="7" eb="9">
      <t>ヘイベイ</t>
    </rPh>
    <rPh sb="9" eb="11">
      <t>ミマン</t>
    </rPh>
    <phoneticPr fontId="2"/>
  </si>
  <si>
    <t>グループホーム</t>
    <phoneticPr fontId="2"/>
  </si>
  <si>
    <t>500平米～</t>
    <rPh sb="3" eb="5">
      <t>ヘイベイ</t>
    </rPh>
    <phoneticPr fontId="2"/>
  </si>
  <si>
    <t>100平米～</t>
    <rPh sb="3" eb="5">
      <t>ヘイベイ</t>
    </rPh>
    <phoneticPr fontId="2"/>
  </si>
  <si>
    <t>度数</t>
    <rPh sb="0" eb="2">
      <t>ドスウ</t>
    </rPh>
    <phoneticPr fontId="2"/>
  </si>
  <si>
    <t>大阪府</t>
    <phoneticPr fontId="2"/>
  </si>
  <si>
    <t>1分～5時間未満</t>
    <rPh sb="4" eb="6">
      <t>ジカン</t>
    </rPh>
    <rPh sb="6" eb="8">
      <t>ミマン</t>
    </rPh>
    <phoneticPr fontId="2"/>
  </si>
  <si>
    <t>5～10時間未満</t>
    <rPh sb="4" eb="6">
      <t>ジカン</t>
    </rPh>
    <rPh sb="6" eb="8">
      <t>ミマン</t>
    </rPh>
    <phoneticPr fontId="2"/>
  </si>
  <si>
    <t>10～15時間未満</t>
    <rPh sb="5" eb="7">
      <t>ジカン</t>
    </rPh>
    <rPh sb="7" eb="9">
      <t>ミマン</t>
    </rPh>
    <phoneticPr fontId="2"/>
  </si>
  <si>
    <t>15～20時間未満</t>
    <rPh sb="5" eb="7">
      <t>ジカン</t>
    </rPh>
    <rPh sb="7" eb="9">
      <t>ミマン</t>
    </rPh>
    <phoneticPr fontId="2"/>
  </si>
  <si>
    <t>45～50時間未満</t>
    <rPh sb="5" eb="7">
      <t>ジカン</t>
    </rPh>
    <rPh sb="7" eb="9">
      <t>ミマン</t>
    </rPh>
    <phoneticPr fontId="2"/>
  </si>
  <si>
    <t>50～55時間未満</t>
    <rPh sb="5" eb="7">
      <t>ジカン</t>
    </rPh>
    <rPh sb="7" eb="9">
      <t>ミマン</t>
    </rPh>
    <phoneticPr fontId="2"/>
  </si>
  <si>
    <t>80歳～</t>
    <rPh sb="2" eb="3">
      <t>サイ</t>
    </rPh>
    <phoneticPr fontId="2"/>
  </si>
  <si>
    <t>10時間～</t>
    <rPh sb="2" eb="4">
      <t>ジカン</t>
    </rPh>
    <phoneticPr fontId="2"/>
  </si>
  <si>
    <t>55時間～</t>
    <rPh sb="2" eb="4">
      <t>ジカン</t>
    </rPh>
    <phoneticPr fontId="2"/>
  </si>
  <si>
    <t>0～9歳</t>
    <phoneticPr fontId="2"/>
  </si>
  <si>
    <t>10～19歳</t>
    <phoneticPr fontId="2"/>
  </si>
  <si>
    <t>20～29歳</t>
    <phoneticPr fontId="2"/>
  </si>
  <si>
    <t>30～39歳</t>
    <phoneticPr fontId="2"/>
  </si>
  <si>
    <t>40～49歳</t>
    <phoneticPr fontId="2"/>
  </si>
  <si>
    <t>50～59歳</t>
    <phoneticPr fontId="2"/>
  </si>
  <si>
    <t>60～69歳</t>
    <phoneticPr fontId="2"/>
  </si>
  <si>
    <t>70～79歳</t>
    <phoneticPr fontId="2"/>
  </si>
  <si>
    <t>（注）自己負担額の集計対象は、1時間以上サービスを受けたものとした。</t>
    <rPh sb="1" eb="2">
      <t>チュウ</t>
    </rPh>
    <rPh sb="3" eb="5">
      <t>ジコ</t>
    </rPh>
    <rPh sb="5" eb="7">
      <t>フタン</t>
    </rPh>
    <rPh sb="7" eb="8">
      <t>ガク</t>
    </rPh>
    <rPh sb="9" eb="11">
      <t>シュウケイ</t>
    </rPh>
    <rPh sb="11" eb="13">
      <t>タイショウ</t>
    </rPh>
    <rPh sb="16" eb="18">
      <t>ジカン</t>
    </rPh>
    <rPh sb="18" eb="20">
      <t>イジョウ</t>
    </rPh>
    <rPh sb="25" eb="26">
      <t>ウ</t>
    </rPh>
    <phoneticPr fontId="2"/>
  </si>
  <si>
    <t>注：集計対象は利用時間がある場合</t>
    <rPh sb="0" eb="1">
      <t>チュウ</t>
    </rPh>
    <rPh sb="2" eb="4">
      <t>シュウケイ</t>
    </rPh>
    <rPh sb="4" eb="6">
      <t>タイショウ</t>
    </rPh>
    <rPh sb="7" eb="9">
      <t>リヨウ</t>
    </rPh>
    <rPh sb="9" eb="11">
      <t>ジカン</t>
    </rPh>
    <rPh sb="14" eb="16">
      <t>バアイ</t>
    </rPh>
    <phoneticPr fontId="2"/>
  </si>
  <si>
    <t>-</t>
    <phoneticPr fontId="2"/>
  </si>
  <si>
    <t>(注）　複数回答1名を含む</t>
    <rPh sb="1" eb="2">
      <t>チュウ</t>
    </rPh>
    <rPh sb="4" eb="6">
      <t>フクスウ</t>
    </rPh>
    <rPh sb="6" eb="8">
      <t>カイトウ</t>
    </rPh>
    <rPh sb="9" eb="10">
      <t>メイ</t>
    </rPh>
    <rPh sb="11" eb="12">
      <t>フク</t>
    </rPh>
    <phoneticPr fontId="2"/>
  </si>
  <si>
    <t>問2－7　勤め先で働いている人数について</t>
    <rPh sb="0" eb="1">
      <t>トイ</t>
    </rPh>
    <rPh sb="5" eb="6">
      <t>ツト</t>
    </rPh>
    <rPh sb="7" eb="8">
      <t>サキ</t>
    </rPh>
    <rPh sb="9" eb="10">
      <t>ハタラ</t>
    </rPh>
    <rPh sb="14" eb="16">
      <t>ニンズウ</t>
    </rPh>
    <phoneticPr fontId="2"/>
  </si>
  <si>
    <t>問2－9　仕事をするにあたり必要な配慮が職場にあるか</t>
    <rPh sb="0" eb="1">
      <t>トイ</t>
    </rPh>
    <rPh sb="5" eb="7">
      <t>シゴト</t>
    </rPh>
    <rPh sb="14" eb="16">
      <t>ヒツヨウ</t>
    </rPh>
    <rPh sb="17" eb="19">
      <t>ハイリョ</t>
    </rPh>
    <rPh sb="20" eb="22">
      <t>ショクバ</t>
    </rPh>
    <phoneticPr fontId="2"/>
  </si>
  <si>
    <t>2番目</t>
    <rPh sb="1" eb="3">
      <t>バンメ</t>
    </rPh>
    <phoneticPr fontId="2"/>
  </si>
  <si>
    <t>度数</t>
    <rPh sb="0" eb="2">
      <t>ドスウ</t>
    </rPh>
    <phoneticPr fontId="2"/>
  </si>
  <si>
    <t>％</t>
    <phoneticPr fontId="2"/>
  </si>
  <si>
    <t>1番目</t>
    <rPh sb="1" eb="3">
      <t>バンメ</t>
    </rPh>
    <phoneticPr fontId="2"/>
  </si>
  <si>
    <t>無効回答</t>
    <rPh sb="0" eb="2">
      <t>ムコウ</t>
    </rPh>
    <rPh sb="2" eb="4">
      <t>カイトウ</t>
    </rPh>
    <phoneticPr fontId="2"/>
  </si>
  <si>
    <t>その他</t>
    <rPh sb="2" eb="3">
      <t>タ</t>
    </rPh>
    <phoneticPr fontId="2"/>
  </si>
  <si>
    <t>手帳を返却した年齢</t>
    <rPh sb="0" eb="2">
      <t>テチョウ</t>
    </rPh>
    <rPh sb="3" eb="5">
      <t>ヘンキャク</t>
    </rPh>
    <rPh sb="7" eb="9">
      <t>ネンレイ</t>
    </rPh>
    <phoneticPr fontId="2"/>
  </si>
  <si>
    <t>無回答</t>
    <rPh sb="0" eb="3">
      <t>ムカイトウ</t>
    </rPh>
    <phoneticPr fontId="2"/>
  </si>
  <si>
    <t>療育手帳</t>
    <rPh sb="0" eb="2">
      <t>リョウイク</t>
    </rPh>
    <rPh sb="2" eb="4">
      <t>テチョウ</t>
    </rPh>
    <phoneticPr fontId="2"/>
  </si>
  <si>
    <t>（注）手帳を持っていないは、「いいえ」226人、無回答1名</t>
    <rPh sb="1" eb="2">
      <t>チュウ</t>
    </rPh>
    <rPh sb="3" eb="5">
      <t>テチョウ</t>
    </rPh>
    <rPh sb="6" eb="7">
      <t>モ</t>
    </rPh>
    <rPh sb="22" eb="23">
      <t>ニン</t>
    </rPh>
    <rPh sb="24" eb="27">
      <t>ムカイトウ</t>
    </rPh>
    <rPh sb="28" eb="29">
      <t>メイ</t>
    </rPh>
    <phoneticPr fontId="2"/>
  </si>
  <si>
    <t>I</t>
    <phoneticPr fontId="2"/>
  </si>
</sst>
</file>

<file path=xl/styles.xml><?xml version="1.0" encoding="utf-8"?>
<styleSheet xmlns="http://schemas.openxmlformats.org/spreadsheetml/2006/main">
  <numFmts count="5">
    <numFmt numFmtId="176" formatCode="0.0%"/>
    <numFmt numFmtId="177" formatCode="0.0_ "/>
    <numFmt numFmtId="178" formatCode="#,##0.0;[Red]\-#,##0.0"/>
    <numFmt numFmtId="179" formatCode="0_ "/>
    <numFmt numFmtId="180" formatCode="0.00_ 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177" fontId="0" fillId="0" borderId="0" xfId="0" applyNumberFormat="1">
      <alignment vertical="center"/>
    </xf>
    <xf numFmtId="178" fontId="0" fillId="0" borderId="0" xfId="2" applyNumberFormat="1" applyFont="1">
      <alignment vertical="center"/>
    </xf>
    <xf numFmtId="177" fontId="3" fillId="0" borderId="0" xfId="1" applyNumberFormat="1" applyFont="1">
      <alignment vertical="center"/>
    </xf>
    <xf numFmtId="176" fontId="0" fillId="0" borderId="0" xfId="0" applyNumberFormat="1">
      <alignment vertical="center"/>
    </xf>
    <xf numFmtId="0" fontId="3" fillId="0" borderId="0" xfId="0" applyFont="1" applyBorder="1">
      <alignment vertical="center"/>
    </xf>
    <xf numFmtId="178" fontId="0" fillId="0" borderId="0" xfId="2" applyNumberFormat="1" applyFont="1" applyBorder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5" fillId="0" borderId="0" xfId="0" applyFont="1">
      <alignment vertical="center"/>
    </xf>
    <xf numFmtId="177" fontId="0" fillId="0" borderId="0" xfId="0" applyNumberFormat="1" applyBorder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0" fontId="0" fillId="0" borderId="0" xfId="0" applyNumberFormat="1" applyFill="1" applyBorder="1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0" borderId="2" xfId="0" applyBorder="1">
      <alignment vertical="center"/>
    </xf>
    <xf numFmtId="177" fontId="0" fillId="0" borderId="2" xfId="0" applyNumberFormat="1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left" vertical="center" indent="1"/>
    </xf>
    <xf numFmtId="0" fontId="6" fillId="0" borderId="0" xfId="0" applyNumberFormat="1" applyFont="1" applyBorder="1">
      <alignment vertical="center"/>
    </xf>
    <xf numFmtId="179" fontId="0" fillId="0" borderId="0" xfId="0" applyNumberFormat="1">
      <alignment vertical="center"/>
    </xf>
    <xf numFmtId="179" fontId="0" fillId="0" borderId="0" xfId="0" applyNumberFormat="1" applyBorder="1">
      <alignment vertical="center"/>
    </xf>
    <xf numFmtId="0" fontId="6" fillId="0" borderId="0" xfId="0" applyNumberFormat="1" applyFont="1">
      <alignment vertical="center"/>
    </xf>
    <xf numFmtId="177" fontId="0" fillId="0" borderId="3" xfId="0" applyNumberFormat="1" applyBorder="1">
      <alignment vertical="center"/>
    </xf>
    <xf numFmtId="0" fontId="8" fillId="0" borderId="0" xfId="0" applyFont="1">
      <alignment vertical="center"/>
    </xf>
    <xf numFmtId="0" fontId="8" fillId="0" borderId="2" xfId="0" applyFont="1" applyBorder="1">
      <alignment vertical="center"/>
    </xf>
    <xf numFmtId="178" fontId="0" fillId="0" borderId="2" xfId="2" applyNumberFormat="1" applyFont="1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177" fontId="3" fillId="0" borderId="8" xfId="1" applyNumberFormat="1" applyFont="1" applyBorder="1">
      <alignment vertical="center"/>
    </xf>
    <xf numFmtId="177" fontId="3" fillId="0" borderId="9" xfId="0" applyNumberFormat="1" applyFont="1" applyBorder="1">
      <alignment vertical="center"/>
    </xf>
    <xf numFmtId="178" fontId="0" fillId="0" borderId="8" xfId="2" applyNumberFormat="1" applyFont="1" applyBorder="1">
      <alignment vertical="center"/>
    </xf>
    <xf numFmtId="178" fontId="3" fillId="0" borderId="9" xfId="0" applyNumberFormat="1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7" xfId="0" applyFont="1" applyFill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0" fillId="0" borderId="7" xfId="0" applyFill="1" applyBorder="1">
      <alignment vertical="center"/>
    </xf>
    <xf numFmtId="0" fontId="0" fillId="0" borderId="11" xfId="0" applyBorder="1">
      <alignment vertical="center"/>
    </xf>
    <xf numFmtId="0" fontId="0" fillId="0" borderId="11" xfId="0" applyFill="1" applyBorder="1">
      <alignment vertical="center"/>
    </xf>
    <xf numFmtId="0" fontId="12" fillId="0" borderId="2" xfId="0" applyFont="1" applyBorder="1" applyAlignment="1" applyProtection="1">
      <alignment horizontal="right" vertical="center"/>
      <protection locked="0"/>
    </xf>
    <xf numFmtId="0" fontId="12" fillId="0" borderId="6" xfId="0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5" xfId="0" applyNumberFormat="1" applyBorder="1">
      <alignment vertical="center"/>
    </xf>
    <xf numFmtId="177" fontId="0" fillId="0" borderId="16" xfId="0" applyNumberFormat="1" applyBorder="1">
      <alignment vertical="center"/>
    </xf>
    <xf numFmtId="177" fontId="0" fillId="0" borderId="17" xfId="0" applyNumberFormat="1" applyBorder="1">
      <alignment vertical="center"/>
    </xf>
    <xf numFmtId="0" fontId="8" fillId="0" borderId="3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8" fillId="0" borderId="1" xfId="0" applyFont="1" applyBorder="1">
      <alignment vertical="center"/>
    </xf>
    <xf numFmtId="0" fontId="0" fillId="0" borderId="13" xfId="0" applyBorder="1">
      <alignment vertical="center"/>
    </xf>
    <xf numFmtId="0" fontId="0" fillId="0" borderId="18" xfId="0" applyBorder="1">
      <alignment vertical="center"/>
    </xf>
    <xf numFmtId="0" fontId="8" fillId="0" borderId="8" xfId="0" applyFont="1" applyBorder="1">
      <alignment vertical="center"/>
    </xf>
    <xf numFmtId="177" fontId="0" fillId="0" borderId="8" xfId="0" applyNumberFormat="1" applyBorder="1">
      <alignment vertical="center"/>
    </xf>
    <xf numFmtId="0" fontId="8" fillId="0" borderId="9" xfId="0" applyFont="1" applyBorder="1">
      <alignment vertical="center"/>
    </xf>
    <xf numFmtId="0" fontId="0" fillId="0" borderId="12" xfId="0" applyBorder="1">
      <alignment vertical="center"/>
    </xf>
    <xf numFmtId="177" fontId="0" fillId="0" borderId="9" xfId="0" applyNumberFormat="1" applyBorder="1">
      <alignment vertical="center"/>
    </xf>
    <xf numFmtId="0" fontId="0" fillId="0" borderId="7" xfId="0" applyNumberFormat="1" applyBorder="1">
      <alignment vertical="center"/>
    </xf>
    <xf numFmtId="0" fontId="8" fillId="0" borderId="4" xfId="0" applyFont="1" applyBorder="1" applyAlignment="1">
      <alignment horizontal="right" vertical="center"/>
    </xf>
    <xf numFmtId="177" fontId="0" fillId="0" borderId="0" xfId="0" applyNumberForma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6" fillId="0" borderId="5" xfId="0" applyNumberFormat="1" applyFont="1" applyBorder="1">
      <alignment vertical="center"/>
    </xf>
    <xf numFmtId="0" fontId="6" fillId="0" borderId="7" xfId="0" applyNumberFormat="1" applyFont="1" applyBorder="1">
      <alignment vertical="center"/>
    </xf>
    <xf numFmtId="177" fontId="0" fillId="0" borderId="5" xfId="0" applyNumberFormat="1" applyBorder="1">
      <alignment vertical="center"/>
    </xf>
    <xf numFmtId="177" fontId="0" fillId="0" borderId="13" xfId="0" applyNumberFormat="1" applyBorder="1">
      <alignment vertical="center"/>
    </xf>
    <xf numFmtId="177" fontId="0" fillId="0" borderId="0" xfId="0" applyNumberFormat="1" applyAlignment="1">
      <alignment horizontal="right" vertical="center"/>
    </xf>
    <xf numFmtId="0" fontId="0" fillId="0" borderId="12" xfId="0" applyFill="1" applyBorder="1">
      <alignment vertical="center"/>
    </xf>
    <xf numFmtId="0" fontId="8" fillId="0" borderId="9" xfId="0" applyFont="1" applyFill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 indent="1"/>
    </xf>
    <xf numFmtId="0" fontId="8" fillId="0" borderId="14" xfId="0" applyFont="1" applyBorder="1" applyAlignment="1">
      <alignment horizontal="right"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7" fillId="0" borderId="7" xfId="0" applyNumberFormat="1" applyFont="1" applyBorder="1" applyAlignment="1">
      <alignment vertical="center"/>
    </xf>
    <xf numFmtId="17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9" xfId="0" applyBorder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18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6" fillId="0" borderId="1" xfId="0" applyNumberFormat="1" applyFont="1" applyBorder="1">
      <alignment vertical="center"/>
    </xf>
    <xf numFmtId="0" fontId="0" fillId="0" borderId="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12" fillId="0" borderId="2" xfId="0" applyFont="1" applyFill="1" applyBorder="1">
      <alignment vertical="center"/>
    </xf>
    <xf numFmtId="0" fontId="8" fillId="0" borderId="4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0" fillId="0" borderId="21" xfId="0" applyNumberFormat="1" applyBorder="1">
      <alignment vertical="center"/>
    </xf>
    <xf numFmtId="0" fontId="8" fillId="0" borderId="17" xfId="0" applyFont="1" applyBorder="1" applyAlignment="1">
      <alignment horizontal="right" vertical="center"/>
    </xf>
    <xf numFmtId="0" fontId="0" fillId="0" borderId="17" xfId="0" applyBorder="1">
      <alignment vertical="center"/>
    </xf>
    <xf numFmtId="0" fontId="6" fillId="0" borderId="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21" xfId="0" applyNumberFormat="1" applyFont="1" applyBorder="1">
      <alignment vertical="center"/>
    </xf>
    <xf numFmtId="0" fontId="6" fillId="0" borderId="18" xfId="0" applyNumberFormat="1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177" fontId="0" fillId="0" borderId="22" xfId="0" applyNumberFormat="1" applyBorder="1">
      <alignment vertical="center"/>
    </xf>
    <xf numFmtId="0" fontId="8" fillId="0" borderId="9" xfId="0" applyFont="1" applyBorder="1" applyAlignment="1">
      <alignment vertical="center"/>
    </xf>
    <xf numFmtId="0" fontId="0" fillId="0" borderId="23" xfId="0" applyBorder="1">
      <alignment vertical="center"/>
    </xf>
    <xf numFmtId="177" fontId="0" fillId="0" borderId="8" xfId="0" applyNumberFormat="1" applyBorder="1" applyProtection="1">
      <alignment vertical="center"/>
      <protection locked="0"/>
    </xf>
    <xf numFmtId="0" fontId="6" fillId="0" borderId="7" xfId="0" applyNumberFormat="1" applyFont="1" applyFill="1" applyBorder="1">
      <alignment vertical="center"/>
    </xf>
    <xf numFmtId="0" fontId="8" fillId="0" borderId="17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0" fillId="0" borderId="22" xfId="0" applyBorder="1">
      <alignment vertical="center"/>
    </xf>
    <xf numFmtId="176" fontId="0" fillId="0" borderId="0" xfId="1" applyNumberFormat="1" applyFont="1" applyBorder="1">
      <alignment vertical="center"/>
    </xf>
    <xf numFmtId="55" fontId="8" fillId="0" borderId="0" xfId="0" applyNumberFormat="1" applyFont="1" applyAlignment="1">
      <alignment horizontal="left" vertical="center"/>
    </xf>
    <xf numFmtId="176" fontId="8" fillId="0" borderId="0" xfId="1" applyNumberFormat="1" applyFont="1" applyBorder="1">
      <alignment vertical="center"/>
    </xf>
    <xf numFmtId="177" fontId="0" fillId="0" borderId="13" xfId="0" applyNumberForma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180" fontId="0" fillId="0" borderId="5" xfId="0" applyNumberFormat="1" applyBorder="1">
      <alignment vertical="center"/>
    </xf>
    <xf numFmtId="180" fontId="0" fillId="0" borderId="13" xfId="0" applyNumberFormat="1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0" fillId="0" borderId="10" xfId="0" applyBorder="1">
      <alignment vertical="center"/>
    </xf>
    <xf numFmtId="0" fontId="8" fillId="0" borderId="2" xfId="0" applyFont="1" applyBorder="1" applyAlignment="1">
      <alignment vertical="center" wrapText="1"/>
    </xf>
    <xf numFmtId="0" fontId="0" fillId="0" borderId="0" xfId="0" applyNumberFormat="1" applyBorder="1">
      <alignment vertical="center"/>
    </xf>
    <xf numFmtId="0" fontId="8" fillId="0" borderId="0" xfId="0" applyNumberFormat="1" applyFont="1">
      <alignment vertical="center"/>
    </xf>
    <xf numFmtId="0" fontId="8" fillId="0" borderId="2" xfId="0" applyFont="1" applyBorder="1" applyAlignment="1">
      <alignment horizontal="left" vertical="center"/>
    </xf>
    <xf numFmtId="177" fontId="0" fillId="0" borderId="3" xfId="0" applyNumberFormat="1" applyFill="1" applyBorder="1">
      <alignment vertical="center"/>
    </xf>
    <xf numFmtId="177" fontId="0" fillId="0" borderId="7" xfId="0" applyNumberFormat="1" applyBorder="1">
      <alignment vertical="center"/>
    </xf>
    <xf numFmtId="177" fontId="0" fillId="0" borderId="6" xfId="0" applyNumberFormat="1" applyBorder="1">
      <alignment vertical="center"/>
    </xf>
    <xf numFmtId="179" fontId="0" fillId="0" borderId="21" xfId="0" applyNumberFormat="1" applyBorder="1">
      <alignment vertical="center"/>
    </xf>
    <xf numFmtId="179" fontId="0" fillId="0" borderId="7" xfId="0" applyNumberFormat="1" applyBorder="1">
      <alignment vertical="center"/>
    </xf>
    <xf numFmtId="177" fontId="0" fillId="0" borderId="21" xfId="0" applyNumberFormat="1" applyBorder="1">
      <alignment vertical="center"/>
    </xf>
    <xf numFmtId="0" fontId="8" fillId="0" borderId="0" xfId="0" applyFont="1" applyFill="1">
      <alignment vertical="center"/>
    </xf>
    <xf numFmtId="0" fontId="0" fillId="0" borderId="0" xfId="0" applyFill="1">
      <alignment vertical="center"/>
    </xf>
    <xf numFmtId="0" fontId="8" fillId="0" borderId="2" xfId="0" applyFont="1" applyFill="1" applyBorder="1">
      <alignment vertical="center"/>
    </xf>
    <xf numFmtId="0" fontId="8" fillId="0" borderId="6" xfId="0" applyFont="1" applyFill="1" applyBorder="1" applyAlignment="1">
      <alignment horizontal="right" vertical="center"/>
    </xf>
    <xf numFmtId="0" fontId="0" fillId="0" borderId="7" xfId="0" applyNumberFormat="1" applyFill="1" applyBorder="1">
      <alignment vertical="center"/>
    </xf>
    <xf numFmtId="177" fontId="0" fillId="0" borderId="0" xfId="0" applyNumberFormat="1" applyFill="1">
      <alignment vertical="center"/>
    </xf>
    <xf numFmtId="0" fontId="0" fillId="0" borderId="6" xfId="0" applyFill="1" applyBorder="1">
      <alignment vertical="center"/>
    </xf>
    <xf numFmtId="177" fontId="0" fillId="0" borderId="2" xfId="0" applyNumberForma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right" vertical="center"/>
    </xf>
    <xf numFmtId="0" fontId="0" fillId="0" borderId="5" xfId="0" applyNumberFormat="1" applyFill="1" applyBorder="1">
      <alignment vertical="center"/>
    </xf>
    <xf numFmtId="177" fontId="0" fillId="0" borderId="0" xfId="0" applyNumberFormat="1" applyFill="1" applyBorder="1">
      <alignment vertical="center"/>
    </xf>
    <xf numFmtId="177" fontId="0" fillId="0" borderId="16" xfId="0" applyNumberFormat="1" applyFill="1" applyBorder="1">
      <alignment vertical="center"/>
    </xf>
    <xf numFmtId="0" fontId="0" fillId="0" borderId="5" xfId="0" applyFill="1" applyBorder="1">
      <alignment vertical="center"/>
    </xf>
    <xf numFmtId="0" fontId="8" fillId="0" borderId="4" xfId="0" applyFont="1" applyFill="1" applyBorder="1" applyAlignment="1">
      <alignment horizontal="right" vertical="center"/>
    </xf>
    <xf numFmtId="0" fontId="8" fillId="0" borderId="1" xfId="0" applyFont="1" applyFill="1" applyBorder="1">
      <alignment vertical="center"/>
    </xf>
    <xf numFmtId="0" fontId="0" fillId="0" borderId="13" xfId="0" applyFill="1" applyBorder="1">
      <alignment vertical="center"/>
    </xf>
    <xf numFmtId="0" fontId="0" fillId="0" borderId="4" xfId="0" applyFill="1" applyBorder="1">
      <alignment vertical="center"/>
    </xf>
    <xf numFmtId="177" fontId="0" fillId="0" borderId="17" xfId="0" applyNumberFormat="1" applyFill="1" applyBorder="1">
      <alignment vertical="center"/>
    </xf>
    <xf numFmtId="0" fontId="0" fillId="0" borderId="2" xfId="0" applyFill="1" applyBorder="1">
      <alignment vertical="center"/>
    </xf>
    <xf numFmtId="0" fontId="8" fillId="0" borderId="2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8" xfId="0" applyFont="1" applyFill="1" applyBorder="1">
      <alignment vertical="center"/>
    </xf>
    <xf numFmtId="177" fontId="0" fillId="0" borderId="8" xfId="0" applyNumberFormat="1" applyFill="1" applyBorder="1">
      <alignment vertical="center"/>
    </xf>
    <xf numFmtId="0" fontId="0" fillId="0" borderId="9" xfId="0" applyFill="1" applyBorder="1">
      <alignment vertical="center"/>
    </xf>
    <xf numFmtId="0" fontId="0" fillId="0" borderId="5" xfId="0" applyFill="1" applyBorder="1" applyAlignment="1">
      <alignment horizontal="right" vertical="center"/>
    </xf>
    <xf numFmtId="0" fontId="0" fillId="0" borderId="13" xfId="0" applyFill="1" applyBorder="1" applyAlignment="1">
      <alignment horizontal="right" vertical="center"/>
    </xf>
    <xf numFmtId="0" fontId="0" fillId="0" borderId="18" xfId="0" applyFill="1" applyBorder="1">
      <alignment vertical="center"/>
    </xf>
    <xf numFmtId="177" fontId="0" fillId="0" borderId="13" xfId="0" applyNumberFormat="1" applyFill="1" applyBorder="1">
      <alignment vertical="center"/>
    </xf>
    <xf numFmtId="0" fontId="0" fillId="0" borderId="0" xfId="0" applyFill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177" fontId="0" fillId="0" borderId="2" xfId="0" applyNumberFormat="1" applyFill="1" applyBorder="1" applyAlignment="1">
      <alignment vertical="center"/>
    </xf>
    <xf numFmtId="0" fontId="8" fillId="0" borderId="4" xfId="0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right" vertical="center"/>
    </xf>
    <xf numFmtId="0" fontId="0" fillId="0" borderId="5" xfId="0" applyNumberFormat="1" applyFill="1" applyBorder="1" applyAlignment="1">
      <alignment vertical="center"/>
    </xf>
    <xf numFmtId="0" fontId="0" fillId="0" borderId="16" xfId="0" applyNumberForma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8" fillId="0" borderId="2" xfId="0" applyFont="1" applyFill="1" applyBorder="1" applyAlignment="1">
      <alignment horizontal="right" vertical="center"/>
    </xf>
    <xf numFmtId="177" fontId="0" fillId="0" borderId="0" xfId="0" applyNumberFormat="1" applyFill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101"/>
  <sheetViews>
    <sheetView tabSelected="1" workbookViewId="0"/>
  </sheetViews>
  <sheetFormatPr defaultRowHeight="13.5"/>
  <cols>
    <col min="2" max="2" width="19.375" style="29" bestFit="1" customWidth="1"/>
    <col min="7" max="8" width="9" customWidth="1"/>
  </cols>
  <sheetData>
    <row r="1" spans="1:4" ht="24">
      <c r="A1" s="40" t="s">
        <v>840</v>
      </c>
      <c r="B1" s="40" t="s">
        <v>510</v>
      </c>
    </row>
    <row r="2" spans="1:4" ht="14.25">
      <c r="B2" s="39" t="s">
        <v>511</v>
      </c>
    </row>
    <row r="3" spans="1:4" ht="18" customHeight="1"/>
    <row r="4" spans="1:4" ht="18" customHeight="1">
      <c r="B4" s="29" t="s">
        <v>0</v>
      </c>
    </row>
    <row r="5" spans="1:4" ht="18" customHeight="1"/>
    <row r="6" spans="1:4" s="29" customFormat="1" ht="18" customHeight="1">
      <c r="B6" s="30"/>
      <c r="C6" s="36" t="s">
        <v>24</v>
      </c>
      <c r="D6" s="37" t="s">
        <v>25</v>
      </c>
    </row>
    <row r="7" spans="1:4" ht="18" customHeight="1">
      <c r="B7" s="29" t="s">
        <v>1</v>
      </c>
      <c r="C7" s="34">
        <v>34</v>
      </c>
      <c r="D7" s="4">
        <f>C7/227*100</f>
        <v>14.977973568281937</v>
      </c>
    </row>
    <row r="8" spans="1:4" ht="18" customHeight="1">
      <c r="B8" s="29" t="s">
        <v>3</v>
      </c>
      <c r="C8" s="34">
        <v>193</v>
      </c>
      <c r="D8" s="4">
        <f>C8/227*100</f>
        <v>85.022026431718061</v>
      </c>
    </row>
    <row r="9" spans="1:4" ht="18" customHeight="1">
      <c r="B9" s="30" t="s">
        <v>2</v>
      </c>
      <c r="C9" s="35">
        <f>SUM(C7:C8)</f>
        <v>227</v>
      </c>
      <c r="D9" s="31">
        <v>100</v>
      </c>
    </row>
    <row r="10" spans="1:4" ht="18" customHeight="1"/>
    <row r="11" spans="1:4" ht="18" customHeight="1"/>
    <row r="12" spans="1:4" ht="18" customHeight="1">
      <c r="B12" s="29" t="s">
        <v>19</v>
      </c>
    </row>
    <row r="13" spans="1:4" ht="18" customHeight="1"/>
    <row r="14" spans="1:4" s="29" customFormat="1" ht="18" customHeight="1">
      <c r="B14" s="30"/>
      <c r="C14" s="36" t="s">
        <v>24</v>
      </c>
      <c r="D14" s="37" t="s">
        <v>25</v>
      </c>
    </row>
    <row r="15" spans="1:4" ht="18" customHeight="1">
      <c r="B15" s="29" t="s">
        <v>4</v>
      </c>
      <c r="C15" s="34">
        <v>0</v>
      </c>
      <c r="D15" s="4">
        <f>C15/193*100</f>
        <v>0</v>
      </c>
    </row>
    <row r="16" spans="1:4" ht="18" customHeight="1">
      <c r="B16" s="29" t="s">
        <v>5</v>
      </c>
      <c r="C16" s="34">
        <v>1</v>
      </c>
      <c r="D16" s="4">
        <f t="shared" ref="D16:D25" si="0">C16/193*100</f>
        <v>0.5181347150259068</v>
      </c>
    </row>
    <row r="17" spans="2:4" ht="18" customHeight="1">
      <c r="B17" s="29" t="s">
        <v>6</v>
      </c>
      <c r="C17" s="34">
        <v>1</v>
      </c>
      <c r="D17" s="4">
        <f t="shared" si="0"/>
        <v>0.5181347150259068</v>
      </c>
    </row>
    <row r="18" spans="2:4" ht="18" customHeight="1">
      <c r="B18" s="29" t="s">
        <v>7</v>
      </c>
      <c r="C18" s="34">
        <v>28</v>
      </c>
      <c r="D18" s="4">
        <f t="shared" si="0"/>
        <v>14.507772020725387</v>
      </c>
    </row>
    <row r="19" spans="2:4" ht="18" customHeight="1">
      <c r="B19" s="29" t="s">
        <v>8</v>
      </c>
      <c r="C19" s="34">
        <v>155</v>
      </c>
      <c r="D19" s="4">
        <f t="shared" si="0"/>
        <v>80.310880829015545</v>
      </c>
    </row>
    <row r="20" spans="2:4" ht="18" customHeight="1">
      <c r="B20" s="29" t="s">
        <v>31</v>
      </c>
      <c r="C20" s="34">
        <v>1</v>
      </c>
      <c r="D20" s="4">
        <f t="shared" si="0"/>
        <v>0.5181347150259068</v>
      </c>
    </row>
    <row r="21" spans="2:4" ht="18" customHeight="1">
      <c r="B21" s="29" t="s">
        <v>9</v>
      </c>
      <c r="C21" s="34">
        <v>4</v>
      </c>
      <c r="D21" s="4">
        <f t="shared" si="0"/>
        <v>2.0725388601036272</v>
      </c>
    </row>
    <row r="22" spans="2:4" ht="18" customHeight="1">
      <c r="B22" s="29" t="s">
        <v>10</v>
      </c>
      <c r="C22" s="34">
        <v>1</v>
      </c>
      <c r="D22" s="4">
        <f t="shared" si="0"/>
        <v>0.5181347150259068</v>
      </c>
    </row>
    <row r="23" spans="2:4" ht="18" customHeight="1">
      <c r="B23" s="29" t="s">
        <v>376</v>
      </c>
      <c r="C23" s="34">
        <v>1</v>
      </c>
      <c r="D23" s="4">
        <f t="shared" si="0"/>
        <v>0.5181347150259068</v>
      </c>
    </row>
    <row r="24" spans="2:4" ht="18" customHeight="1">
      <c r="B24" s="29" t="s">
        <v>16</v>
      </c>
      <c r="C24" s="34">
        <v>1</v>
      </c>
      <c r="D24" s="4">
        <f t="shared" si="0"/>
        <v>0.5181347150259068</v>
      </c>
    </row>
    <row r="25" spans="2:4" ht="18" customHeight="1">
      <c r="B25" s="29" t="s">
        <v>23</v>
      </c>
      <c r="C25" s="34">
        <v>1</v>
      </c>
      <c r="D25" s="4">
        <f t="shared" si="0"/>
        <v>0.5181347150259068</v>
      </c>
    </row>
    <row r="26" spans="2:4" ht="18" customHeight="1">
      <c r="B26" s="30" t="s">
        <v>2</v>
      </c>
      <c r="C26" s="35">
        <v>193</v>
      </c>
      <c r="D26" s="31">
        <v>100</v>
      </c>
    </row>
    <row r="27" spans="2:4" ht="18" customHeight="1"/>
    <row r="28" spans="2:4" ht="18" customHeight="1"/>
    <row r="29" spans="2:4" ht="18" customHeight="1"/>
    <row r="30" spans="2:4" ht="18" customHeight="1"/>
    <row r="31" spans="2:4" ht="18" customHeight="1"/>
    <row r="32" spans="2:4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（表紙）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AJ100"/>
  <sheetViews>
    <sheetView workbookViewId="0"/>
  </sheetViews>
  <sheetFormatPr defaultRowHeight="13.5"/>
  <cols>
    <col min="1" max="1" width="18.625" style="29" customWidth="1"/>
    <col min="3" max="3" width="9.5" bestFit="1" customWidth="1"/>
    <col min="4" max="4" width="4.625" style="2" customWidth="1"/>
    <col min="5" max="5" width="18.625" style="29" customWidth="1"/>
    <col min="8" max="8" width="9" style="2"/>
    <col min="12" max="12" width="9" style="2"/>
    <col min="16" max="16" width="9" style="2"/>
    <col min="20" max="20" width="9" style="2"/>
    <col min="24" max="24" width="9" style="2"/>
    <col min="28" max="28" width="9" style="2"/>
    <col min="32" max="32" width="9" style="2"/>
    <col min="36" max="36" width="9" style="2"/>
  </cols>
  <sheetData>
    <row r="1" spans="1:36" ht="18" customHeight="1">
      <c r="A1" s="29" t="s">
        <v>829</v>
      </c>
    </row>
    <row r="2" spans="1:36" ht="18" customHeight="1">
      <c r="A2" s="47" t="s">
        <v>548</v>
      </c>
    </row>
    <row r="3" spans="1:36" ht="18" customHeight="1"/>
    <row r="4" spans="1:36" ht="18" customHeight="1">
      <c r="A4" s="29" t="s">
        <v>133</v>
      </c>
      <c r="C4" s="64"/>
      <c r="E4" s="29" t="s">
        <v>134</v>
      </c>
      <c r="H4" s="105"/>
    </row>
    <row r="5" spans="1:36" ht="18" customHeight="1">
      <c r="C5" s="64"/>
      <c r="H5" s="105"/>
    </row>
    <row r="6" spans="1:36" s="61" customFormat="1" ht="18" customHeight="1">
      <c r="A6" s="37"/>
      <c r="B6" s="36" t="s">
        <v>24</v>
      </c>
      <c r="C6" s="37" t="s">
        <v>25</v>
      </c>
      <c r="D6" s="94"/>
      <c r="E6" s="37"/>
      <c r="F6" s="36" t="s">
        <v>24</v>
      </c>
      <c r="G6" s="37" t="s">
        <v>25</v>
      </c>
      <c r="H6" s="94"/>
      <c r="L6" s="94"/>
      <c r="P6" s="94"/>
      <c r="T6" s="94"/>
      <c r="X6" s="94"/>
      <c r="AB6" s="94"/>
      <c r="AF6" s="94"/>
      <c r="AJ6" s="94"/>
    </row>
    <row r="7" spans="1:36" ht="18" customHeight="1">
      <c r="A7" s="29" t="s">
        <v>142</v>
      </c>
      <c r="B7" s="82">
        <v>45</v>
      </c>
      <c r="C7" s="3">
        <f>B7/191*100</f>
        <v>23.560209424083769</v>
      </c>
      <c r="E7" s="29" t="s">
        <v>142</v>
      </c>
      <c r="F7" s="82">
        <v>70</v>
      </c>
      <c r="G7" s="3">
        <f>F7/191*100</f>
        <v>36.64921465968586</v>
      </c>
    </row>
    <row r="8" spans="1:36" ht="18" customHeight="1">
      <c r="A8" s="29" t="s">
        <v>143</v>
      </c>
      <c r="B8" s="82">
        <v>125</v>
      </c>
      <c r="C8" s="3">
        <f t="shared" ref="C8:C10" si="0">B8/191*100</f>
        <v>65.445026178010465</v>
      </c>
      <c r="E8" s="29" t="s">
        <v>143</v>
      </c>
      <c r="F8" s="82">
        <v>85</v>
      </c>
      <c r="G8" s="3">
        <f t="shared" ref="G8:G10" si="1">F8/191*100</f>
        <v>44.502617801047123</v>
      </c>
    </row>
    <row r="9" spans="1:36" ht="18" customHeight="1">
      <c r="A9" s="29" t="s">
        <v>106</v>
      </c>
      <c r="B9" s="82">
        <v>7</v>
      </c>
      <c r="C9" s="3">
        <f t="shared" si="0"/>
        <v>3.664921465968586</v>
      </c>
      <c r="E9" s="29" t="s">
        <v>106</v>
      </c>
      <c r="F9" s="82">
        <v>21</v>
      </c>
      <c r="G9" s="3">
        <f t="shared" si="1"/>
        <v>10.99476439790576</v>
      </c>
    </row>
    <row r="10" spans="1:36" ht="18" customHeight="1">
      <c r="A10" s="29" t="s">
        <v>23</v>
      </c>
      <c r="B10" s="82">
        <v>14</v>
      </c>
      <c r="C10" s="3">
        <f t="shared" si="0"/>
        <v>7.3298429319371721</v>
      </c>
      <c r="E10" s="29" t="s">
        <v>23</v>
      </c>
      <c r="F10" s="82">
        <v>15</v>
      </c>
      <c r="G10" s="3">
        <f t="shared" si="1"/>
        <v>7.8534031413612562</v>
      </c>
    </row>
    <row r="11" spans="1:36" ht="18" customHeight="1">
      <c r="A11" s="30" t="s">
        <v>2</v>
      </c>
      <c r="B11" s="35">
        <v>191</v>
      </c>
      <c r="C11" s="21">
        <v>100</v>
      </c>
      <c r="E11" s="30" t="s">
        <v>2</v>
      </c>
      <c r="F11" s="35">
        <v>191</v>
      </c>
      <c r="G11" s="21">
        <v>100</v>
      </c>
    </row>
    <row r="12" spans="1:36" ht="18" customHeight="1"/>
    <row r="13" spans="1:36" ht="18" customHeight="1"/>
    <row r="14" spans="1:36" ht="18" customHeight="1">
      <c r="A14" s="202" t="s">
        <v>135</v>
      </c>
      <c r="B14" s="202"/>
      <c r="C14" s="202"/>
      <c r="E14" s="29" t="s">
        <v>136</v>
      </c>
    </row>
    <row r="15" spans="1:36" ht="18" customHeight="1">
      <c r="A15" s="203"/>
      <c r="B15" s="203"/>
      <c r="C15" s="203"/>
    </row>
    <row r="16" spans="1:36" s="61" customFormat="1" ht="18" customHeight="1">
      <c r="A16" s="37"/>
      <c r="B16" s="36" t="s">
        <v>24</v>
      </c>
      <c r="C16" s="37" t="s">
        <v>25</v>
      </c>
      <c r="D16" s="94"/>
      <c r="E16" s="37"/>
      <c r="F16" s="36" t="s">
        <v>24</v>
      </c>
      <c r="G16" s="37" t="s">
        <v>25</v>
      </c>
      <c r="H16" s="94"/>
      <c r="L16" s="94"/>
      <c r="P16" s="94"/>
      <c r="T16" s="94"/>
      <c r="X16" s="94"/>
      <c r="AB16" s="94"/>
      <c r="AF16" s="94"/>
      <c r="AJ16" s="94"/>
    </row>
    <row r="17" spans="1:36" ht="18" customHeight="1">
      <c r="A17" s="29" t="s">
        <v>142</v>
      </c>
      <c r="B17" s="82">
        <v>104</v>
      </c>
      <c r="C17" s="3">
        <f>B17/191*100</f>
        <v>54.450261780104711</v>
      </c>
      <c r="E17" s="29" t="s">
        <v>142</v>
      </c>
      <c r="F17" s="82">
        <v>165</v>
      </c>
      <c r="G17" s="3">
        <f>F17/191*100</f>
        <v>86.387434554973822</v>
      </c>
    </row>
    <row r="18" spans="1:36" ht="18" customHeight="1">
      <c r="A18" s="29" t="s">
        <v>143</v>
      </c>
      <c r="B18" s="82">
        <v>64</v>
      </c>
      <c r="C18" s="3">
        <f t="shared" ref="C18:C20" si="2">B18/191*100</f>
        <v>33.507853403141361</v>
      </c>
      <c r="E18" s="29" t="s">
        <v>143</v>
      </c>
      <c r="F18" s="82">
        <v>14</v>
      </c>
      <c r="G18" s="3">
        <f t="shared" ref="G18:G20" si="3">F18/191*100</f>
        <v>7.3298429319371721</v>
      </c>
    </row>
    <row r="19" spans="1:36" ht="18" customHeight="1">
      <c r="A19" s="29" t="s">
        <v>106</v>
      </c>
      <c r="B19" s="82">
        <v>12</v>
      </c>
      <c r="C19" s="3">
        <f t="shared" si="2"/>
        <v>6.2827225130890048</v>
      </c>
      <c r="E19" s="29" t="s">
        <v>106</v>
      </c>
      <c r="F19" s="82">
        <v>8</v>
      </c>
      <c r="G19" s="3">
        <f t="shared" si="3"/>
        <v>4.1884816753926701</v>
      </c>
    </row>
    <row r="20" spans="1:36" ht="18" customHeight="1">
      <c r="A20" s="29" t="s">
        <v>23</v>
      </c>
      <c r="B20" s="82">
        <v>11</v>
      </c>
      <c r="C20" s="3">
        <f t="shared" si="2"/>
        <v>5.7591623036649215</v>
      </c>
      <c r="E20" s="29" t="s">
        <v>23</v>
      </c>
      <c r="F20" s="82">
        <v>3</v>
      </c>
      <c r="G20" s="3">
        <f t="shared" si="3"/>
        <v>1.5706806282722512</v>
      </c>
    </row>
    <row r="21" spans="1:36" ht="18" customHeight="1">
      <c r="A21" s="30" t="s">
        <v>2</v>
      </c>
      <c r="B21" s="35">
        <v>191</v>
      </c>
      <c r="C21" s="21">
        <v>100</v>
      </c>
      <c r="E21" s="29" t="s">
        <v>247</v>
      </c>
      <c r="F21" s="82">
        <v>1</v>
      </c>
      <c r="G21" s="3">
        <f>F21/191*100</f>
        <v>0.52356020942408377</v>
      </c>
    </row>
    <row r="22" spans="1:36" ht="18" customHeight="1">
      <c r="E22" s="30" t="s">
        <v>2</v>
      </c>
      <c r="F22" s="35">
        <f>SUM(F17:F21)</f>
        <v>191</v>
      </c>
      <c r="G22" s="21">
        <v>100</v>
      </c>
    </row>
    <row r="23" spans="1:36" ht="18" customHeight="1">
      <c r="AF23"/>
    </row>
    <row r="24" spans="1:36" ht="18" customHeight="1">
      <c r="AF24"/>
    </row>
    <row r="25" spans="1:36" ht="18" customHeight="1">
      <c r="A25" s="29" t="s">
        <v>137</v>
      </c>
      <c r="E25" s="29" t="s">
        <v>138</v>
      </c>
      <c r="AF25"/>
    </row>
    <row r="26" spans="1:36" ht="18" customHeight="1"/>
    <row r="27" spans="1:36" s="61" customFormat="1" ht="18" customHeight="1">
      <c r="A27" s="37"/>
      <c r="B27" s="36" t="s">
        <v>24</v>
      </c>
      <c r="C27" s="37" t="s">
        <v>25</v>
      </c>
      <c r="D27" s="94"/>
      <c r="E27" s="37"/>
      <c r="F27" s="36" t="s">
        <v>24</v>
      </c>
      <c r="G27" s="37" t="s">
        <v>25</v>
      </c>
      <c r="H27" s="94"/>
      <c r="L27" s="94"/>
      <c r="P27" s="94"/>
      <c r="T27" s="94"/>
      <c r="X27" s="94"/>
      <c r="AB27" s="94"/>
      <c r="AF27" s="94"/>
      <c r="AJ27" s="94"/>
    </row>
    <row r="28" spans="1:36" ht="18" customHeight="1">
      <c r="A28" s="29" t="s">
        <v>142</v>
      </c>
      <c r="B28" s="82">
        <v>134</v>
      </c>
      <c r="C28" s="3">
        <f>B28/191*100</f>
        <v>70.157068062827221</v>
      </c>
      <c r="E28" s="29" t="s">
        <v>142</v>
      </c>
      <c r="F28" s="82">
        <v>127</v>
      </c>
      <c r="G28" s="3">
        <f>F28/191*100</f>
        <v>66.492146596858632</v>
      </c>
    </row>
    <row r="29" spans="1:36" ht="18" customHeight="1">
      <c r="A29" s="29" t="s">
        <v>143</v>
      </c>
      <c r="B29" s="82">
        <v>24</v>
      </c>
      <c r="C29" s="3">
        <f t="shared" ref="C29:C31" si="4">B29/191*100</f>
        <v>12.56544502617801</v>
      </c>
      <c r="E29" s="29" t="s">
        <v>143</v>
      </c>
      <c r="F29" s="82">
        <v>39</v>
      </c>
      <c r="G29" s="3">
        <f t="shared" ref="G29:G31" si="5">F29/191*100</f>
        <v>20.418848167539267</v>
      </c>
    </row>
    <row r="30" spans="1:36" ht="18" customHeight="1">
      <c r="A30" s="29" t="s">
        <v>106</v>
      </c>
      <c r="B30" s="82">
        <v>27</v>
      </c>
      <c r="C30" s="3">
        <f t="shared" si="4"/>
        <v>14.136125654450263</v>
      </c>
      <c r="E30" s="29" t="s">
        <v>106</v>
      </c>
      <c r="F30" s="82">
        <v>18</v>
      </c>
      <c r="G30" s="3">
        <f t="shared" si="5"/>
        <v>9.4240837696335085</v>
      </c>
    </row>
    <row r="31" spans="1:36" ht="18" customHeight="1">
      <c r="A31" s="29" t="s">
        <v>23</v>
      </c>
      <c r="B31" s="82">
        <v>6</v>
      </c>
      <c r="C31" s="3">
        <f t="shared" si="4"/>
        <v>3.1413612565445024</v>
      </c>
      <c r="E31" s="29" t="s">
        <v>23</v>
      </c>
      <c r="F31" s="82">
        <v>7</v>
      </c>
      <c r="G31" s="3">
        <f t="shared" si="5"/>
        <v>3.664921465968586</v>
      </c>
    </row>
    <row r="32" spans="1:36" ht="18" customHeight="1">
      <c r="A32" s="30" t="s">
        <v>2</v>
      </c>
      <c r="B32" s="35">
        <v>191</v>
      </c>
      <c r="C32" s="21">
        <v>100</v>
      </c>
      <c r="E32" s="29" t="s">
        <v>247</v>
      </c>
      <c r="F32" s="82">
        <v>1</v>
      </c>
      <c r="G32" s="3">
        <v>0.52083333333333304</v>
      </c>
    </row>
    <row r="33" spans="1:36" ht="18" customHeight="1">
      <c r="E33" s="30" t="s">
        <v>2</v>
      </c>
      <c r="F33" s="35">
        <v>191</v>
      </c>
      <c r="G33" s="21">
        <v>100</v>
      </c>
      <c r="X33"/>
    </row>
    <row r="34" spans="1:36" ht="18" customHeight="1"/>
    <row r="35" spans="1:36" ht="18" customHeight="1"/>
    <row r="36" spans="1:36" ht="18" customHeight="1">
      <c r="A36" s="29" t="s">
        <v>139</v>
      </c>
      <c r="E36" s="202" t="s">
        <v>140</v>
      </c>
      <c r="F36" s="202"/>
      <c r="G36" s="202"/>
    </row>
    <row r="37" spans="1:36" ht="18" customHeight="1">
      <c r="E37" s="203"/>
      <c r="F37" s="203"/>
      <c r="G37" s="203"/>
    </row>
    <row r="38" spans="1:36" s="61" customFormat="1" ht="18" customHeight="1">
      <c r="A38" s="37"/>
      <c r="B38" s="36" t="s">
        <v>24</v>
      </c>
      <c r="C38" s="37" t="s">
        <v>25</v>
      </c>
      <c r="D38" s="94"/>
      <c r="E38" s="37"/>
      <c r="F38" s="36" t="s">
        <v>24</v>
      </c>
      <c r="G38" s="37" t="s">
        <v>25</v>
      </c>
      <c r="H38" s="94"/>
      <c r="L38" s="94"/>
      <c r="P38" s="94"/>
      <c r="T38" s="94"/>
      <c r="X38" s="94"/>
      <c r="AB38" s="94"/>
      <c r="AF38" s="94"/>
      <c r="AJ38" s="94"/>
    </row>
    <row r="39" spans="1:36" ht="18" customHeight="1">
      <c r="A39" s="29" t="s">
        <v>142</v>
      </c>
      <c r="B39" s="82">
        <v>9</v>
      </c>
      <c r="C39" s="3">
        <f>B39/191*100</f>
        <v>4.7120418848167542</v>
      </c>
      <c r="E39" s="29" t="s">
        <v>142</v>
      </c>
      <c r="F39" s="82">
        <v>100</v>
      </c>
      <c r="G39" s="3">
        <f>F39/191*100</f>
        <v>52.356020942408378</v>
      </c>
    </row>
    <row r="40" spans="1:36" ht="18" customHeight="1">
      <c r="A40" s="29" t="s">
        <v>143</v>
      </c>
      <c r="B40" s="82">
        <v>153</v>
      </c>
      <c r="C40" s="3">
        <f t="shared" ref="C40:C42" si="6">B40/191*100</f>
        <v>80.104712041884824</v>
      </c>
      <c r="E40" s="29" t="s">
        <v>143</v>
      </c>
      <c r="F40" s="82">
        <v>56</v>
      </c>
      <c r="G40" s="3">
        <f t="shared" ref="G40:G42" si="7">F40/191*100</f>
        <v>29.319371727748688</v>
      </c>
    </row>
    <row r="41" spans="1:36" ht="18" customHeight="1">
      <c r="A41" s="29" t="s">
        <v>106</v>
      </c>
      <c r="B41" s="82">
        <v>16</v>
      </c>
      <c r="C41" s="3">
        <f t="shared" si="6"/>
        <v>8.3769633507853403</v>
      </c>
      <c r="E41" s="29" t="s">
        <v>106</v>
      </c>
      <c r="F41" s="82">
        <v>24</v>
      </c>
      <c r="G41" s="3">
        <f t="shared" si="7"/>
        <v>12.56544502617801</v>
      </c>
    </row>
    <row r="42" spans="1:36" ht="18" customHeight="1">
      <c r="A42" s="29" t="s">
        <v>23</v>
      </c>
      <c r="B42" s="82">
        <v>13</v>
      </c>
      <c r="C42" s="3">
        <f t="shared" si="6"/>
        <v>6.8062827225130889</v>
      </c>
      <c r="E42" s="29" t="s">
        <v>23</v>
      </c>
      <c r="F42" s="82">
        <v>11</v>
      </c>
      <c r="G42" s="3">
        <f t="shared" si="7"/>
        <v>5.7591623036649215</v>
      </c>
    </row>
    <row r="43" spans="1:36" ht="18" customHeight="1">
      <c r="A43" s="30" t="s">
        <v>2</v>
      </c>
      <c r="B43" s="35">
        <v>191</v>
      </c>
      <c r="C43" s="21">
        <v>100</v>
      </c>
      <c r="E43" s="30" t="s">
        <v>2</v>
      </c>
      <c r="F43" s="35">
        <v>191</v>
      </c>
      <c r="G43" s="21">
        <v>100</v>
      </c>
    </row>
    <row r="44" spans="1:36" ht="18" customHeight="1"/>
    <row r="45" spans="1:36" ht="18" customHeight="1"/>
    <row r="46" spans="1:36" ht="18" customHeight="1">
      <c r="A46" s="202" t="s">
        <v>141</v>
      </c>
      <c r="B46" s="202"/>
      <c r="C46" s="202"/>
      <c r="E46" s="202" t="s">
        <v>386</v>
      </c>
      <c r="F46" s="202"/>
      <c r="G46" s="202"/>
      <c r="H46"/>
    </row>
    <row r="47" spans="1:36" ht="18" customHeight="1">
      <c r="A47" s="203"/>
      <c r="B47" s="203"/>
      <c r="C47" s="203"/>
      <c r="E47" s="203"/>
      <c r="F47" s="203"/>
      <c r="G47" s="203"/>
      <c r="H47"/>
    </row>
    <row r="48" spans="1:36" s="61" customFormat="1" ht="18" customHeight="1">
      <c r="A48" s="37"/>
      <c r="B48" s="36" t="s">
        <v>24</v>
      </c>
      <c r="C48" s="37" t="s">
        <v>25</v>
      </c>
      <c r="D48" s="94"/>
      <c r="E48" s="37"/>
      <c r="F48" s="36" t="s">
        <v>24</v>
      </c>
      <c r="G48" s="37" t="s">
        <v>25</v>
      </c>
      <c r="L48" s="94"/>
      <c r="P48" s="94"/>
      <c r="T48" s="94"/>
      <c r="X48" s="94"/>
      <c r="AB48" s="94"/>
      <c r="AF48" s="94"/>
      <c r="AJ48" s="94"/>
    </row>
    <row r="49" spans="1:8" ht="18" customHeight="1">
      <c r="A49" s="29" t="s">
        <v>142</v>
      </c>
      <c r="B49" s="82">
        <v>76</v>
      </c>
      <c r="C49" s="3">
        <v>39.5833333333333</v>
      </c>
      <c r="E49" s="29" t="s">
        <v>142</v>
      </c>
      <c r="F49" s="82">
        <v>134</v>
      </c>
      <c r="G49" s="3">
        <v>70.3125</v>
      </c>
      <c r="H49"/>
    </row>
    <row r="50" spans="1:8" ht="18" customHeight="1">
      <c r="A50" s="29" t="s">
        <v>143</v>
      </c>
      <c r="B50" s="82">
        <v>57</v>
      </c>
      <c r="C50" s="3">
        <v>30.2083333333333</v>
      </c>
      <c r="E50" s="29" t="s">
        <v>143</v>
      </c>
      <c r="F50" s="82">
        <v>34</v>
      </c>
      <c r="G50" s="3">
        <v>17.7083333333333</v>
      </c>
      <c r="H50"/>
    </row>
    <row r="51" spans="1:8" ht="18" customHeight="1">
      <c r="A51" s="29" t="s">
        <v>106</v>
      </c>
      <c r="B51" s="82">
        <v>46</v>
      </c>
      <c r="C51" s="3">
        <v>23.9583333333333</v>
      </c>
      <c r="E51" s="29" t="s">
        <v>106</v>
      </c>
      <c r="F51" s="82">
        <v>18</v>
      </c>
      <c r="G51" s="3">
        <v>9.375</v>
      </c>
      <c r="H51"/>
    </row>
    <row r="52" spans="1:8" ht="18" customHeight="1">
      <c r="A52" s="29" t="s">
        <v>23</v>
      </c>
      <c r="B52" s="106">
        <v>12</v>
      </c>
      <c r="C52" s="3">
        <v>6.25</v>
      </c>
      <c r="E52" s="29" t="s">
        <v>23</v>
      </c>
      <c r="F52" s="82">
        <v>5</v>
      </c>
      <c r="G52" s="3">
        <v>2.6041666666666701</v>
      </c>
      <c r="H52"/>
    </row>
    <row r="53" spans="1:8" ht="18" customHeight="1">
      <c r="A53" s="30" t="s">
        <v>2</v>
      </c>
      <c r="B53" s="35">
        <v>191</v>
      </c>
      <c r="C53" s="21">
        <v>100</v>
      </c>
      <c r="E53" s="30" t="s">
        <v>2</v>
      </c>
      <c r="F53" s="35">
        <v>191</v>
      </c>
      <c r="G53" s="21">
        <v>100</v>
      </c>
      <c r="H53"/>
    </row>
    <row r="54" spans="1:8" ht="18" customHeight="1"/>
    <row r="55" spans="1:8" ht="18" customHeight="1"/>
    <row r="56" spans="1:8" ht="18" customHeight="1"/>
    <row r="57" spans="1:8" ht="18" customHeight="1"/>
    <row r="58" spans="1:8" ht="18" customHeight="1"/>
    <row r="59" spans="1:8" ht="18" customHeight="1"/>
    <row r="60" spans="1:8" ht="18" customHeight="1"/>
    <row r="61" spans="1:8" ht="18" customHeight="1"/>
    <row r="62" spans="1:8" ht="18" customHeight="1"/>
    <row r="63" spans="1:8" ht="18" customHeight="1"/>
    <row r="64" spans="1:8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</sheetData>
  <mergeCells count="4">
    <mergeCell ref="A14:C15"/>
    <mergeCell ref="E36:G37"/>
    <mergeCell ref="A46:C47"/>
    <mergeCell ref="E46:G47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（問2-9）</oddFooter>
  </headerFooter>
  <rowBreaks count="1" manualBreakCount="1">
    <brk id="3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B1:R98"/>
  <sheetViews>
    <sheetView zoomScale="73" zoomScaleNormal="73" zoomScaleSheetLayoutView="40" workbookViewId="0"/>
  </sheetViews>
  <sheetFormatPr defaultRowHeight="13.5"/>
  <cols>
    <col min="2" max="2" width="44.875" style="29" customWidth="1"/>
    <col min="9" max="9" width="31.25" style="29" customWidth="1"/>
    <col min="16" max="16" width="38.875" style="29" customWidth="1"/>
  </cols>
  <sheetData>
    <row r="1" spans="2:18" ht="18" customHeight="1">
      <c r="B1" s="29" t="s">
        <v>641</v>
      </c>
      <c r="I1" s="29" t="s">
        <v>643</v>
      </c>
      <c r="P1" s="29" t="s">
        <v>645</v>
      </c>
    </row>
    <row r="2" spans="2:18" ht="18" customHeight="1"/>
    <row r="3" spans="2:18" s="29" customFormat="1" ht="18" customHeight="1">
      <c r="B3" s="30"/>
      <c r="C3" s="36" t="s">
        <v>24</v>
      </c>
      <c r="D3" s="37" t="s">
        <v>25</v>
      </c>
      <c r="E3" s="94"/>
      <c r="F3" s="94"/>
      <c r="I3" s="68"/>
      <c r="J3" s="69" t="s">
        <v>526</v>
      </c>
      <c r="K3" s="70"/>
      <c r="L3" s="68" t="s">
        <v>544</v>
      </c>
      <c r="M3" s="68"/>
      <c r="P3" s="30"/>
      <c r="Q3" s="36" t="s">
        <v>24</v>
      </c>
      <c r="R3" s="37" t="s">
        <v>25</v>
      </c>
    </row>
    <row r="4" spans="2:18" ht="18" customHeight="1">
      <c r="B4" s="29" t="s">
        <v>144</v>
      </c>
      <c r="C4" s="82">
        <v>161</v>
      </c>
      <c r="D4" s="3">
        <f>C4/227*100</f>
        <v>70.925110132158579</v>
      </c>
      <c r="E4" s="3"/>
      <c r="F4" s="3"/>
      <c r="I4" s="74"/>
      <c r="J4" s="72" t="s">
        <v>24</v>
      </c>
      <c r="K4" s="73" t="s">
        <v>702</v>
      </c>
      <c r="L4" s="71" t="s">
        <v>24</v>
      </c>
      <c r="M4" s="71" t="s">
        <v>702</v>
      </c>
      <c r="P4" s="29" t="s">
        <v>573</v>
      </c>
      <c r="Q4" s="34">
        <v>1</v>
      </c>
      <c r="R4" s="3">
        <v>7.6923076923076898</v>
      </c>
    </row>
    <row r="5" spans="2:18" ht="18" customHeight="1">
      <c r="B5" s="29" t="s">
        <v>145</v>
      </c>
      <c r="C5" s="82">
        <v>6</v>
      </c>
      <c r="D5" s="3">
        <f t="shared" ref="D5:D8" si="0">C5/227*100</f>
        <v>2.643171806167401</v>
      </c>
      <c r="E5" s="3"/>
      <c r="F5" s="3"/>
      <c r="I5" s="29" t="s">
        <v>107</v>
      </c>
      <c r="J5" s="32">
        <v>5</v>
      </c>
      <c r="K5" s="66">
        <v>38.461538461538503</v>
      </c>
      <c r="L5" s="25">
        <v>0</v>
      </c>
      <c r="M5" s="3">
        <v>0</v>
      </c>
      <c r="P5" s="29" t="s">
        <v>603</v>
      </c>
      <c r="Q5" s="34">
        <v>4</v>
      </c>
      <c r="R5" s="3">
        <v>30.769230769230798</v>
      </c>
    </row>
    <row r="6" spans="2:18" ht="18" customHeight="1">
      <c r="B6" s="29" t="s">
        <v>146</v>
      </c>
      <c r="C6" s="82">
        <v>7</v>
      </c>
      <c r="D6" s="3">
        <f t="shared" si="0"/>
        <v>3.0837004405286343</v>
      </c>
      <c r="E6" s="3"/>
      <c r="F6" s="3"/>
      <c r="I6" s="29" t="s">
        <v>108</v>
      </c>
      <c r="J6" s="32">
        <v>1</v>
      </c>
      <c r="K6" s="66">
        <v>7.6923076923076898</v>
      </c>
      <c r="L6" s="25">
        <v>0</v>
      </c>
      <c r="M6" s="3">
        <v>0</v>
      </c>
      <c r="P6" s="29" t="s">
        <v>609</v>
      </c>
      <c r="Q6" s="34">
        <v>5</v>
      </c>
      <c r="R6" s="3">
        <v>38.461538461538503</v>
      </c>
    </row>
    <row r="7" spans="2:18" ht="18" customHeight="1">
      <c r="B7" s="29" t="s">
        <v>147</v>
      </c>
      <c r="C7" s="82">
        <v>44</v>
      </c>
      <c r="D7" s="3">
        <f t="shared" si="0"/>
        <v>19.383259911894275</v>
      </c>
      <c r="E7" s="3"/>
      <c r="F7" s="3"/>
      <c r="I7" s="29" t="s">
        <v>109</v>
      </c>
      <c r="J7" s="32">
        <v>0</v>
      </c>
      <c r="K7" s="66">
        <v>0</v>
      </c>
      <c r="L7" s="25">
        <v>0</v>
      </c>
      <c r="M7" s="3">
        <v>0</v>
      </c>
      <c r="P7" s="29" t="s">
        <v>610</v>
      </c>
      <c r="Q7" s="34">
        <v>1</v>
      </c>
      <c r="R7" s="3">
        <v>7.6923076923076898</v>
      </c>
    </row>
    <row r="8" spans="2:18" ht="18" customHeight="1">
      <c r="B8" s="29" t="s">
        <v>23</v>
      </c>
      <c r="C8" s="82">
        <v>9</v>
      </c>
      <c r="D8" s="3">
        <f t="shared" si="0"/>
        <v>3.9647577092511015</v>
      </c>
      <c r="E8" s="3"/>
      <c r="F8" s="3"/>
      <c r="I8" s="29" t="s">
        <v>110</v>
      </c>
      <c r="J8" s="32">
        <v>1</v>
      </c>
      <c r="K8" s="66">
        <v>7.6923076923076898</v>
      </c>
      <c r="L8" s="25">
        <v>0</v>
      </c>
      <c r="M8" s="3">
        <v>0</v>
      </c>
      <c r="P8" s="29" t="s">
        <v>611</v>
      </c>
      <c r="Q8" s="34">
        <v>0</v>
      </c>
      <c r="R8" s="3">
        <v>0</v>
      </c>
    </row>
    <row r="9" spans="2:18" ht="18" customHeight="1">
      <c r="B9" s="30" t="s">
        <v>2</v>
      </c>
      <c r="C9" s="35">
        <v>227</v>
      </c>
      <c r="D9" s="21">
        <v>100</v>
      </c>
      <c r="E9" s="12"/>
      <c r="F9" s="12"/>
      <c r="I9" s="29" t="s">
        <v>111</v>
      </c>
      <c r="J9" s="32">
        <v>0</v>
      </c>
      <c r="K9" s="66">
        <v>0</v>
      </c>
      <c r="L9" s="25">
        <v>2</v>
      </c>
      <c r="M9" s="3">
        <f>L9/13*100</f>
        <v>15.384615384615385</v>
      </c>
      <c r="P9" s="29" t="s">
        <v>612</v>
      </c>
      <c r="Q9" s="34">
        <v>0</v>
      </c>
      <c r="R9" s="3">
        <v>0</v>
      </c>
    </row>
    <row r="10" spans="2:18" ht="18" customHeight="1">
      <c r="I10" s="29" t="s">
        <v>112</v>
      </c>
      <c r="J10" s="32">
        <v>1</v>
      </c>
      <c r="K10" s="66">
        <v>7.6923076923076898</v>
      </c>
      <c r="L10" s="25">
        <v>1</v>
      </c>
      <c r="M10" s="3">
        <f t="shared" ref="M10:M15" si="1">L10/13*100</f>
        <v>7.6923076923076925</v>
      </c>
      <c r="P10" s="29" t="s">
        <v>613</v>
      </c>
      <c r="Q10" s="34">
        <v>0</v>
      </c>
      <c r="R10" s="3">
        <v>0</v>
      </c>
    </row>
    <row r="11" spans="2:18" ht="18" customHeight="1">
      <c r="I11" s="29" t="s">
        <v>113</v>
      </c>
      <c r="J11" s="32">
        <v>0</v>
      </c>
      <c r="K11" s="66">
        <v>0</v>
      </c>
      <c r="L11" s="25">
        <v>0</v>
      </c>
      <c r="M11" s="3">
        <f t="shared" si="1"/>
        <v>0</v>
      </c>
      <c r="P11" s="29" t="s">
        <v>703</v>
      </c>
      <c r="Q11" s="34">
        <v>0</v>
      </c>
      <c r="R11" s="3">
        <v>0</v>
      </c>
    </row>
    <row r="12" spans="2:18" ht="18" customHeight="1">
      <c r="B12" s="29" t="s">
        <v>642</v>
      </c>
      <c r="I12" s="29" t="s">
        <v>114</v>
      </c>
      <c r="J12" s="32">
        <v>0</v>
      </c>
      <c r="K12" s="66">
        <v>0</v>
      </c>
      <c r="L12" s="25">
        <v>0</v>
      </c>
      <c r="M12" s="3">
        <f t="shared" si="1"/>
        <v>0</v>
      </c>
      <c r="P12" s="29" t="s">
        <v>105</v>
      </c>
      <c r="Q12" s="34">
        <v>0</v>
      </c>
      <c r="R12" s="3">
        <v>0</v>
      </c>
    </row>
    <row r="13" spans="2:18" ht="18" customHeight="1">
      <c r="C13" t="s">
        <v>833</v>
      </c>
      <c r="E13" t="s">
        <v>830</v>
      </c>
      <c r="I13" s="29" t="s">
        <v>115</v>
      </c>
      <c r="J13" s="32">
        <v>2</v>
      </c>
      <c r="K13" s="66">
        <v>15.384615384615399</v>
      </c>
      <c r="L13" s="25">
        <v>1</v>
      </c>
      <c r="M13" s="3">
        <f t="shared" si="1"/>
        <v>7.6923076923076925</v>
      </c>
      <c r="P13" s="29" t="s">
        <v>106</v>
      </c>
      <c r="Q13" s="34">
        <v>2</v>
      </c>
      <c r="R13" s="3">
        <v>15.384615384615399</v>
      </c>
    </row>
    <row r="14" spans="2:18" ht="18" customHeight="1">
      <c r="B14" s="30"/>
      <c r="C14" s="36" t="s">
        <v>24</v>
      </c>
      <c r="D14" s="36" t="s">
        <v>25</v>
      </c>
      <c r="E14" s="36" t="s">
        <v>831</v>
      </c>
      <c r="F14" s="36" t="s">
        <v>832</v>
      </c>
      <c r="G14" s="29"/>
      <c r="I14" s="29" t="s">
        <v>106</v>
      </c>
      <c r="J14" s="32">
        <v>2</v>
      </c>
      <c r="K14" s="66">
        <v>15.384615384615399</v>
      </c>
      <c r="L14" s="25">
        <v>0</v>
      </c>
      <c r="M14" s="3">
        <f t="shared" si="1"/>
        <v>0</v>
      </c>
      <c r="P14" s="29" t="s">
        <v>23</v>
      </c>
      <c r="Q14" s="34">
        <v>0</v>
      </c>
      <c r="R14" s="3">
        <v>0</v>
      </c>
    </row>
    <row r="15" spans="2:18" ht="18" customHeight="1">
      <c r="B15" s="29" t="s">
        <v>87</v>
      </c>
      <c r="C15" s="34">
        <v>0</v>
      </c>
      <c r="D15" s="162">
        <v>0</v>
      </c>
      <c r="E15" s="164">
        <v>0</v>
      </c>
      <c r="F15" s="166">
        <f>E15/7*100</f>
        <v>0</v>
      </c>
      <c r="I15" s="29" t="s">
        <v>23</v>
      </c>
      <c r="J15" s="32">
        <v>1</v>
      </c>
      <c r="K15" s="66">
        <v>7.6923076923076898</v>
      </c>
      <c r="L15" s="25">
        <v>9</v>
      </c>
      <c r="M15" s="3">
        <f t="shared" si="1"/>
        <v>69.230769230769226</v>
      </c>
      <c r="P15" s="30" t="s">
        <v>2</v>
      </c>
      <c r="Q15" s="35">
        <v>13</v>
      </c>
      <c r="R15" s="21">
        <v>100</v>
      </c>
    </row>
    <row r="16" spans="2:18" ht="18" customHeight="1">
      <c r="B16" s="29" t="s">
        <v>88</v>
      </c>
      <c r="C16" s="34">
        <v>0</v>
      </c>
      <c r="D16" s="162">
        <v>0</v>
      </c>
      <c r="E16" s="165">
        <v>0</v>
      </c>
      <c r="F16" s="162">
        <v>0</v>
      </c>
      <c r="I16" s="30" t="s">
        <v>2</v>
      </c>
      <c r="J16" s="33">
        <v>13</v>
      </c>
      <c r="K16" s="67">
        <v>100</v>
      </c>
      <c r="L16" s="107">
        <v>13</v>
      </c>
      <c r="M16" s="21">
        <v>100</v>
      </c>
      <c r="P16" s="204" t="s">
        <v>646</v>
      </c>
      <c r="Q16" s="204"/>
      <c r="R16" s="204"/>
    </row>
    <row r="17" spans="2:18" ht="18" customHeight="1">
      <c r="B17" s="29" t="s">
        <v>89</v>
      </c>
      <c r="C17" s="34">
        <v>2</v>
      </c>
      <c r="D17" s="162">
        <v>28.571428571428601</v>
      </c>
      <c r="E17" s="165">
        <v>0</v>
      </c>
      <c r="F17" s="162">
        <v>0</v>
      </c>
      <c r="I17" s="204" t="s">
        <v>646</v>
      </c>
      <c r="J17" s="204"/>
      <c r="K17" s="204"/>
      <c r="L17" s="204"/>
      <c r="M17" s="204"/>
      <c r="P17" s="205"/>
      <c r="Q17" s="205"/>
      <c r="R17" s="205"/>
    </row>
    <row r="18" spans="2:18" ht="18" customHeight="1">
      <c r="B18" s="29" t="s">
        <v>90</v>
      </c>
      <c r="C18" s="34">
        <v>0</v>
      </c>
      <c r="D18" s="162">
        <v>0</v>
      </c>
      <c r="E18" s="165">
        <v>0</v>
      </c>
      <c r="F18" s="162">
        <v>0</v>
      </c>
      <c r="I18" s="205"/>
      <c r="J18" s="205"/>
      <c r="K18" s="205"/>
      <c r="L18" s="205"/>
      <c r="M18" s="205"/>
      <c r="P18" s="110"/>
      <c r="Q18" s="110"/>
      <c r="R18" s="110"/>
    </row>
    <row r="19" spans="2:18" ht="18" customHeight="1">
      <c r="B19" s="29" t="s">
        <v>91</v>
      </c>
      <c r="C19" s="34">
        <v>0</v>
      </c>
      <c r="D19" s="162">
        <v>0</v>
      </c>
      <c r="E19" s="165">
        <v>0</v>
      </c>
      <c r="F19" s="162">
        <v>0</v>
      </c>
      <c r="I19" s="109"/>
      <c r="J19" s="109"/>
      <c r="K19" s="109"/>
      <c r="L19" s="109"/>
      <c r="M19" s="109"/>
    </row>
    <row r="20" spans="2:18" ht="18" customHeight="1">
      <c r="B20" s="29" t="s">
        <v>92</v>
      </c>
      <c r="C20" s="34">
        <v>0</v>
      </c>
      <c r="D20" s="162">
        <v>0</v>
      </c>
      <c r="E20" s="165">
        <v>0</v>
      </c>
      <c r="F20" s="162">
        <v>0</v>
      </c>
    </row>
    <row r="21" spans="2:18" ht="18" customHeight="1">
      <c r="B21" s="29" t="s">
        <v>93</v>
      </c>
      <c r="C21" s="34">
        <v>0</v>
      </c>
      <c r="D21" s="162">
        <v>0</v>
      </c>
      <c r="E21" s="165">
        <v>0</v>
      </c>
      <c r="F21" s="162">
        <v>0</v>
      </c>
      <c r="I21" s="29" t="s">
        <v>644</v>
      </c>
    </row>
    <row r="22" spans="2:18" ht="18" customHeight="1">
      <c r="B22" s="29" t="s">
        <v>94</v>
      </c>
      <c r="C22" s="34">
        <v>0</v>
      </c>
      <c r="D22" s="162">
        <v>0</v>
      </c>
      <c r="E22" s="165">
        <v>1</v>
      </c>
      <c r="F22" s="162">
        <f>E22/7*100</f>
        <v>14.285714285714285</v>
      </c>
      <c r="J22" s="108"/>
      <c r="K22" s="108"/>
    </row>
    <row r="23" spans="2:18" ht="18" customHeight="1">
      <c r="B23" s="29" t="s">
        <v>95</v>
      </c>
      <c r="C23" s="34">
        <v>0</v>
      </c>
      <c r="D23" s="162">
        <v>0</v>
      </c>
      <c r="E23" s="165">
        <v>0</v>
      </c>
      <c r="F23" s="162">
        <f t="shared" ref="F23:F32" si="2">E23/7*100</f>
        <v>0</v>
      </c>
      <c r="I23" s="30" t="s">
        <v>248</v>
      </c>
      <c r="J23" s="36" t="s">
        <v>24</v>
      </c>
      <c r="K23" s="37" t="s">
        <v>25</v>
      </c>
      <c r="L23" s="51"/>
    </row>
    <row r="24" spans="2:18" ht="18" customHeight="1">
      <c r="B24" s="29" t="s">
        <v>96</v>
      </c>
      <c r="C24" s="34">
        <v>0</v>
      </c>
      <c r="D24" s="162">
        <v>0</v>
      </c>
      <c r="E24" s="165">
        <v>0</v>
      </c>
      <c r="F24" s="162">
        <f t="shared" si="2"/>
        <v>0</v>
      </c>
      <c r="I24" s="29" t="s">
        <v>116</v>
      </c>
      <c r="J24" s="34">
        <v>0</v>
      </c>
      <c r="K24" s="3">
        <v>0</v>
      </c>
      <c r="L24" s="3"/>
    </row>
    <row r="25" spans="2:18" ht="18" customHeight="1">
      <c r="B25" s="29" t="s">
        <v>97</v>
      </c>
      <c r="C25" s="34">
        <v>0</v>
      </c>
      <c r="D25" s="162">
        <v>0</v>
      </c>
      <c r="E25" s="165">
        <v>0</v>
      </c>
      <c r="F25" s="162">
        <f t="shared" si="2"/>
        <v>0</v>
      </c>
      <c r="I25" s="29" t="s">
        <v>117</v>
      </c>
      <c r="J25" s="34">
        <v>0</v>
      </c>
      <c r="K25" s="3">
        <v>0</v>
      </c>
      <c r="L25" s="3"/>
    </row>
    <row r="26" spans="2:18" ht="18" customHeight="1">
      <c r="B26" s="29" t="s">
        <v>98</v>
      </c>
      <c r="C26" s="34">
        <v>0</v>
      </c>
      <c r="D26" s="162">
        <v>0</v>
      </c>
      <c r="E26" s="165">
        <v>0</v>
      </c>
      <c r="F26" s="162">
        <f t="shared" si="2"/>
        <v>0</v>
      </c>
      <c r="I26" s="29" t="s">
        <v>118</v>
      </c>
      <c r="J26" s="34">
        <v>0</v>
      </c>
      <c r="K26" s="3">
        <v>0</v>
      </c>
      <c r="L26" s="3"/>
    </row>
    <row r="27" spans="2:18" ht="18" customHeight="1">
      <c r="B27" s="29" t="s">
        <v>99</v>
      </c>
      <c r="C27" s="34">
        <v>0</v>
      </c>
      <c r="D27" s="162">
        <v>0</v>
      </c>
      <c r="E27" s="165">
        <v>1</v>
      </c>
      <c r="F27" s="162">
        <f t="shared" si="2"/>
        <v>14.285714285714285</v>
      </c>
      <c r="I27" s="29" t="s">
        <v>119</v>
      </c>
      <c r="J27" s="34">
        <v>1</v>
      </c>
      <c r="K27" s="3">
        <v>7.6923076923076898</v>
      </c>
      <c r="L27" s="3"/>
    </row>
    <row r="28" spans="2:18" ht="18" customHeight="1">
      <c r="B28" s="29" t="s">
        <v>100</v>
      </c>
      <c r="C28" s="34">
        <v>0</v>
      </c>
      <c r="D28" s="162">
        <v>0</v>
      </c>
      <c r="E28" s="165">
        <v>0</v>
      </c>
      <c r="F28" s="162">
        <f t="shared" si="2"/>
        <v>0</v>
      </c>
      <c r="I28" s="29" t="s">
        <v>120</v>
      </c>
      <c r="J28" s="34">
        <v>2</v>
      </c>
      <c r="K28" s="3">
        <v>15.384615384615399</v>
      </c>
      <c r="L28" s="3"/>
    </row>
    <row r="29" spans="2:18" ht="18" customHeight="1">
      <c r="B29" s="29" t="s">
        <v>101</v>
      </c>
      <c r="C29" s="34">
        <v>0</v>
      </c>
      <c r="D29" s="162">
        <v>0</v>
      </c>
      <c r="E29" s="165">
        <v>0</v>
      </c>
      <c r="F29" s="162">
        <f t="shared" si="2"/>
        <v>0</v>
      </c>
      <c r="I29" s="29" t="s">
        <v>121</v>
      </c>
      <c r="J29" s="34">
        <v>0</v>
      </c>
      <c r="K29" s="3">
        <v>0</v>
      </c>
      <c r="L29" s="12"/>
    </row>
    <row r="30" spans="2:18" ht="18" customHeight="1">
      <c r="B30" s="29" t="s">
        <v>102</v>
      </c>
      <c r="C30" s="34">
        <v>2</v>
      </c>
      <c r="D30" s="162">
        <v>28.571428571428601</v>
      </c>
      <c r="E30" s="165">
        <v>0</v>
      </c>
      <c r="F30" s="162">
        <f t="shared" si="2"/>
        <v>0</v>
      </c>
      <c r="I30" s="29" t="s">
        <v>122</v>
      </c>
      <c r="J30" s="34">
        <v>0</v>
      </c>
      <c r="K30" s="3">
        <v>0</v>
      </c>
    </row>
    <row r="31" spans="2:18" ht="18" customHeight="1">
      <c r="B31" s="29" t="s">
        <v>103</v>
      </c>
      <c r="C31" s="34">
        <v>0</v>
      </c>
      <c r="D31" s="162">
        <v>0</v>
      </c>
      <c r="E31" s="165">
        <v>0</v>
      </c>
      <c r="F31" s="162">
        <f>E31/7*100</f>
        <v>0</v>
      </c>
      <c r="I31" s="29" t="s">
        <v>123</v>
      </c>
      <c r="J31" s="34">
        <v>0</v>
      </c>
      <c r="K31" s="3">
        <v>0</v>
      </c>
    </row>
    <row r="32" spans="2:18" ht="18" customHeight="1">
      <c r="B32" s="29" t="s">
        <v>104</v>
      </c>
      <c r="C32" s="34">
        <v>2</v>
      </c>
      <c r="D32" s="162">
        <v>28.571428571428601</v>
      </c>
      <c r="E32" s="165">
        <v>1</v>
      </c>
      <c r="F32" s="162">
        <f t="shared" si="2"/>
        <v>14.285714285714285</v>
      </c>
      <c r="I32" s="29" t="s">
        <v>124</v>
      </c>
      <c r="J32" s="34">
        <v>7</v>
      </c>
      <c r="K32" s="3">
        <v>53.846153846153797</v>
      </c>
    </row>
    <row r="33" spans="2:14" ht="18" customHeight="1">
      <c r="B33" s="29" t="s">
        <v>23</v>
      </c>
      <c r="C33" s="34">
        <v>1</v>
      </c>
      <c r="D33" s="162">
        <v>14.285714285714301</v>
      </c>
      <c r="E33" s="165">
        <v>4</v>
      </c>
      <c r="F33" s="162">
        <f>E33/7*100</f>
        <v>57.142857142857139</v>
      </c>
      <c r="I33" s="29" t="s">
        <v>125</v>
      </c>
      <c r="J33" s="34">
        <v>2</v>
      </c>
      <c r="K33" s="3">
        <v>15.384615384615399</v>
      </c>
    </row>
    <row r="34" spans="2:14" ht="18" customHeight="1">
      <c r="B34" s="30" t="s">
        <v>2</v>
      </c>
      <c r="C34" s="35">
        <v>7</v>
      </c>
      <c r="D34" s="163">
        <v>100</v>
      </c>
      <c r="E34" s="163">
        <v>7</v>
      </c>
      <c r="F34" s="163">
        <v>100</v>
      </c>
      <c r="I34" s="29" t="s">
        <v>126</v>
      </c>
      <c r="J34" s="34">
        <v>0</v>
      </c>
      <c r="K34" s="3">
        <v>0</v>
      </c>
    </row>
    <row r="35" spans="2:14" ht="18" customHeight="1">
      <c r="B35" s="47" t="s">
        <v>647</v>
      </c>
      <c r="I35" s="29" t="s">
        <v>127</v>
      </c>
      <c r="J35" s="34">
        <v>0</v>
      </c>
      <c r="K35" s="3">
        <v>0</v>
      </c>
    </row>
    <row r="36" spans="2:14" ht="18" customHeight="1">
      <c r="I36" s="29" t="s">
        <v>128</v>
      </c>
      <c r="J36" s="34">
        <v>1</v>
      </c>
      <c r="K36" s="3">
        <v>7.6923076923076898</v>
      </c>
    </row>
    <row r="37" spans="2:14" ht="18" customHeight="1">
      <c r="I37" s="29" t="s">
        <v>106</v>
      </c>
      <c r="J37" s="34">
        <v>0</v>
      </c>
      <c r="K37" s="3">
        <v>0</v>
      </c>
    </row>
    <row r="38" spans="2:14" ht="18" customHeight="1">
      <c r="I38" s="29" t="s">
        <v>23</v>
      </c>
      <c r="J38" s="34">
        <v>0</v>
      </c>
      <c r="K38" s="3">
        <v>0</v>
      </c>
    </row>
    <row r="39" spans="2:14" ht="18" customHeight="1">
      <c r="I39" s="30" t="s">
        <v>2</v>
      </c>
      <c r="J39" s="35">
        <v>13</v>
      </c>
      <c r="K39" s="21">
        <v>100</v>
      </c>
    </row>
    <row r="40" spans="2:14" ht="18" customHeight="1">
      <c r="I40" s="205" t="s">
        <v>646</v>
      </c>
      <c r="J40" s="205"/>
      <c r="K40" s="205"/>
      <c r="L40" s="205"/>
      <c r="M40" s="205"/>
    </row>
    <row r="41" spans="2:14" ht="18" customHeight="1">
      <c r="I41" s="205"/>
      <c r="J41" s="205"/>
      <c r="K41" s="205"/>
      <c r="L41" s="205"/>
      <c r="M41" s="205"/>
    </row>
    <row r="42" spans="2:14" ht="18" customHeight="1"/>
    <row r="43" spans="2:14" ht="18" customHeight="1"/>
    <row r="44" spans="2:14" ht="18" customHeight="1"/>
    <row r="45" spans="2:14" ht="18" customHeight="1"/>
    <row r="46" spans="2:14" ht="18" customHeight="1"/>
    <row r="47" spans="2:14" ht="18" customHeight="1">
      <c r="N47" s="2"/>
    </row>
    <row r="48" spans="2:14" ht="18" customHeight="1">
      <c r="L48" s="2"/>
      <c r="M48" s="2"/>
      <c r="N48" s="3"/>
    </row>
    <row r="49" spans="12:14" ht="18" customHeight="1">
      <c r="L49" s="3"/>
      <c r="M49" s="3"/>
      <c r="N49" s="3"/>
    </row>
    <row r="50" spans="12:14" ht="18" customHeight="1">
      <c r="L50" s="3"/>
      <c r="M50" s="3"/>
      <c r="N50" s="3"/>
    </row>
    <row r="51" spans="12:14" ht="18" customHeight="1">
      <c r="L51" s="3"/>
      <c r="M51" s="3"/>
      <c r="N51" s="3"/>
    </row>
    <row r="52" spans="12:14" ht="18" customHeight="1">
      <c r="L52" s="3"/>
      <c r="M52" s="3"/>
      <c r="N52" s="3"/>
    </row>
    <row r="53" spans="12:14" ht="18" customHeight="1">
      <c r="L53" s="3"/>
      <c r="M53" s="3"/>
      <c r="N53" s="3"/>
    </row>
    <row r="54" spans="12:14" ht="18" customHeight="1">
      <c r="L54" s="3"/>
      <c r="M54" s="3"/>
      <c r="N54" s="3"/>
    </row>
    <row r="55" spans="12:14" ht="18" customHeight="1">
      <c r="L55" s="3"/>
      <c r="M55" s="3"/>
      <c r="N55" s="3"/>
    </row>
    <row r="56" spans="12:14" ht="18" customHeight="1">
      <c r="L56" s="3"/>
      <c r="M56" s="3"/>
      <c r="N56" s="3"/>
    </row>
    <row r="57" spans="12:14" ht="18" customHeight="1">
      <c r="L57" s="3"/>
      <c r="M57" s="3"/>
      <c r="N57" s="3"/>
    </row>
    <row r="58" spans="12:14" ht="18" customHeight="1">
      <c r="L58" s="3"/>
      <c r="M58" s="3"/>
      <c r="N58" s="3"/>
    </row>
    <row r="59" spans="12:14" ht="18" customHeight="1">
      <c r="L59" s="3"/>
      <c r="M59" s="3"/>
      <c r="N59" s="12"/>
    </row>
    <row r="60" spans="12:14" ht="18" customHeight="1">
      <c r="L60" s="12"/>
      <c r="M60" s="12"/>
    </row>
    <row r="61" spans="12:14" ht="18" customHeight="1"/>
    <row r="62" spans="12:14" ht="18" customHeight="1"/>
    <row r="63" spans="12:14" ht="18" customHeight="1"/>
    <row r="64" spans="12:1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3">
    <mergeCell ref="I17:M18"/>
    <mergeCell ref="I40:M41"/>
    <mergeCell ref="P16:R17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（問2-10～14）</oddFooter>
  </headerFooter>
  <colBreaks count="2" manualBreakCount="2">
    <brk id="7" max="1048575" man="1"/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B1:O96"/>
  <sheetViews>
    <sheetView workbookViewId="0"/>
  </sheetViews>
  <sheetFormatPr defaultRowHeight="13.5"/>
  <cols>
    <col min="2" max="2" width="35.625" style="29" customWidth="1"/>
    <col min="7" max="7" width="25.625" style="29" customWidth="1"/>
    <col min="14" max="14" width="9" customWidth="1"/>
  </cols>
  <sheetData>
    <row r="1" spans="2:15" ht="18" customHeight="1">
      <c r="B1" s="29" t="s">
        <v>638</v>
      </c>
    </row>
    <row r="2" spans="2:15" ht="18" customHeight="1"/>
    <row r="3" spans="2:15" s="29" customFormat="1" ht="18" customHeight="1">
      <c r="B3" s="30" t="s">
        <v>130</v>
      </c>
      <c r="C3" s="37" t="s">
        <v>24</v>
      </c>
      <c r="D3" s="37" t="s">
        <v>25</v>
      </c>
    </row>
    <row r="4" spans="2:15" ht="18" customHeight="1">
      <c r="B4" s="29" t="s">
        <v>607</v>
      </c>
      <c r="C4">
        <v>0</v>
      </c>
      <c r="D4" s="3">
        <f>C4/174*100</f>
        <v>0</v>
      </c>
    </row>
    <row r="5" spans="2:15" ht="18" customHeight="1">
      <c r="B5" s="29" t="s">
        <v>608</v>
      </c>
      <c r="C5" s="24">
        <v>5</v>
      </c>
      <c r="D5" s="3">
        <f t="shared" ref="D5:D12" si="0">C5/174*100</f>
        <v>2.8735632183908044</v>
      </c>
    </row>
    <row r="6" spans="2:15" ht="18" customHeight="1">
      <c r="B6" s="29" t="s">
        <v>685</v>
      </c>
      <c r="C6" s="24">
        <v>10</v>
      </c>
      <c r="D6" s="3">
        <f t="shared" si="0"/>
        <v>5.7471264367816088</v>
      </c>
    </row>
    <row r="7" spans="2:15" ht="18" customHeight="1">
      <c r="B7" s="29" t="s">
        <v>705</v>
      </c>
      <c r="C7" s="24">
        <v>50</v>
      </c>
      <c r="D7" s="3">
        <f t="shared" si="0"/>
        <v>28.735632183908045</v>
      </c>
    </row>
    <row r="8" spans="2:15" ht="18" customHeight="1">
      <c r="B8" s="29" t="s">
        <v>688</v>
      </c>
      <c r="C8" s="24">
        <v>56</v>
      </c>
      <c r="D8" s="3">
        <f t="shared" si="0"/>
        <v>32.183908045977013</v>
      </c>
    </row>
    <row r="9" spans="2:15" ht="18" customHeight="1">
      <c r="B9" s="29" t="s">
        <v>689</v>
      </c>
      <c r="C9" s="24">
        <v>20</v>
      </c>
      <c r="D9" s="3">
        <f t="shared" si="0"/>
        <v>11.494252873563218</v>
      </c>
    </row>
    <row r="10" spans="2:15" ht="18" customHeight="1">
      <c r="B10" s="29" t="s">
        <v>690</v>
      </c>
      <c r="C10" s="24">
        <v>24</v>
      </c>
      <c r="D10" s="3">
        <f t="shared" si="0"/>
        <v>13.793103448275861</v>
      </c>
    </row>
    <row r="11" spans="2:15" ht="18" customHeight="1">
      <c r="B11" s="29" t="s">
        <v>701</v>
      </c>
      <c r="C11" s="24">
        <v>6</v>
      </c>
      <c r="D11" s="3">
        <f t="shared" si="0"/>
        <v>3.4482758620689653</v>
      </c>
    </row>
    <row r="12" spans="2:15" ht="18" customHeight="1">
      <c r="B12" s="29" t="s">
        <v>23</v>
      </c>
      <c r="C12" s="111">
        <v>3</v>
      </c>
      <c r="D12" s="3">
        <f t="shared" si="0"/>
        <v>1.7241379310344827</v>
      </c>
    </row>
    <row r="13" spans="2:15" ht="18" customHeight="1">
      <c r="B13" s="30" t="s">
        <v>2</v>
      </c>
      <c r="C13" s="18">
        <f>SUM(C4:C12)</f>
        <v>174</v>
      </c>
      <c r="D13" s="21">
        <v>100</v>
      </c>
    </row>
    <row r="14" spans="2:15" ht="18" customHeight="1">
      <c r="B14" s="47" t="s">
        <v>632</v>
      </c>
    </row>
    <row r="15" spans="2:15" ht="18" customHeight="1"/>
    <row r="16" spans="2:15" ht="18" customHeight="1">
      <c r="B16" s="30"/>
      <c r="C16" s="37" t="s">
        <v>704</v>
      </c>
      <c r="O16" s="2"/>
    </row>
    <row r="17" spans="2:15" ht="18" customHeight="1">
      <c r="B17" s="29" t="s">
        <v>48</v>
      </c>
      <c r="C17">
        <v>29.3</v>
      </c>
      <c r="O17" s="1"/>
    </row>
    <row r="18" spans="2:15" ht="18" customHeight="1">
      <c r="B18" s="29" t="s">
        <v>49</v>
      </c>
      <c r="C18">
        <v>9.4</v>
      </c>
    </row>
    <row r="19" spans="2:15" ht="18" customHeight="1">
      <c r="B19" s="29" t="s">
        <v>65</v>
      </c>
      <c r="C19">
        <v>29.3</v>
      </c>
    </row>
    <row r="20" spans="2:15" ht="18" customHeight="1">
      <c r="B20" s="74" t="s">
        <v>64</v>
      </c>
      <c r="C20" s="18">
        <v>9.4</v>
      </c>
    </row>
    <row r="21" spans="2:15" ht="18" customHeight="1"/>
    <row r="22" spans="2:15" ht="18" customHeight="1">
      <c r="B22" s="29" t="s">
        <v>639</v>
      </c>
    </row>
    <row r="23" spans="2:15" ht="18" customHeight="1"/>
    <row r="24" spans="2:15" ht="18" customHeight="1">
      <c r="B24" s="30" t="s">
        <v>131</v>
      </c>
      <c r="C24" s="37" t="s">
        <v>24</v>
      </c>
      <c r="D24" s="37" t="s">
        <v>25</v>
      </c>
      <c r="E24" s="29"/>
    </row>
    <row r="25" spans="2:15" ht="18" customHeight="1">
      <c r="B25" s="29" t="s">
        <v>528</v>
      </c>
      <c r="C25" s="13">
        <v>64</v>
      </c>
      <c r="D25" s="3">
        <f>C25/174*100</f>
        <v>36.781609195402297</v>
      </c>
    </row>
    <row r="26" spans="2:15" ht="18" customHeight="1">
      <c r="B26" s="29" t="s">
        <v>691</v>
      </c>
      <c r="C26" s="13">
        <v>29</v>
      </c>
      <c r="D26" s="3">
        <f t="shared" ref="D26:D38" si="1">C26/174*100</f>
        <v>16.666666666666664</v>
      </c>
    </row>
    <row r="27" spans="2:15" ht="18" customHeight="1">
      <c r="B27" s="29" t="s">
        <v>692</v>
      </c>
      <c r="C27" s="13">
        <v>1</v>
      </c>
      <c r="D27" s="3">
        <f t="shared" si="1"/>
        <v>0.57471264367816088</v>
      </c>
    </row>
    <row r="28" spans="2:15" ht="18" customHeight="1">
      <c r="B28" s="29" t="s">
        <v>693</v>
      </c>
      <c r="C28" s="13">
        <v>13</v>
      </c>
      <c r="D28" s="3">
        <f t="shared" si="1"/>
        <v>7.4712643678160928</v>
      </c>
    </row>
    <row r="29" spans="2:15" ht="18" customHeight="1">
      <c r="B29" s="29" t="s">
        <v>694</v>
      </c>
      <c r="C29" s="13">
        <v>20</v>
      </c>
      <c r="D29" s="3">
        <f t="shared" si="1"/>
        <v>11.494252873563218</v>
      </c>
    </row>
    <row r="30" spans="2:15" ht="18" customHeight="1">
      <c r="B30" s="29" t="s">
        <v>695</v>
      </c>
      <c r="C30" s="13">
        <v>19</v>
      </c>
      <c r="D30" s="3">
        <f t="shared" si="1"/>
        <v>10.919540229885058</v>
      </c>
    </row>
    <row r="31" spans="2:15" ht="18" customHeight="1">
      <c r="B31" s="29" t="s">
        <v>696</v>
      </c>
      <c r="C31">
        <v>0</v>
      </c>
      <c r="D31" s="3">
        <f t="shared" si="1"/>
        <v>0</v>
      </c>
    </row>
    <row r="32" spans="2:15" ht="18" customHeight="1">
      <c r="B32" s="29" t="s">
        <v>697</v>
      </c>
      <c r="C32">
        <v>1</v>
      </c>
      <c r="D32" s="3">
        <f t="shared" si="1"/>
        <v>0.57471264367816088</v>
      </c>
    </row>
    <row r="33" spans="2:5" ht="18" customHeight="1">
      <c r="B33" s="29" t="s">
        <v>698</v>
      </c>
      <c r="C33">
        <v>0</v>
      </c>
      <c r="D33" s="3">
        <f t="shared" si="1"/>
        <v>0</v>
      </c>
    </row>
    <row r="34" spans="2:5" ht="18" customHeight="1">
      <c r="B34" s="29" t="s">
        <v>699</v>
      </c>
      <c r="C34">
        <v>0</v>
      </c>
      <c r="D34" s="3">
        <f t="shared" si="1"/>
        <v>0</v>
      </c>
    </row>
    <row r="35" spans="2:5" ht="18" customHeight="1">
      <c r="B35" s="29" t="s">
        <v>700</v>
      </c>
      <c r="C35">
        <v>1</v>
      </c>
      <c r="D35" s="3">
        <f t="shared" si="1"/>
        <v>0.57471264367816088</v>
      </c>
    </row>
    <row r="36" spans="2:5" ht="18" customHeight="1">
      <c r="B36" s="29" t="s">
        <v>132</v>
      </c>
      <c r="C36">
        <v>17</v>
      </c>
      <c r="D36" s="3">
        <f t="shared" si="1"/>
        <v>9.7701149425287355</v>
      </c>
    </row>
    <row r="37" spans="2:5" ht="18" customHeight="1">
      <c r="B37" s="29" t="s">
        <v>385</v>
      </c>
      <c r="C37">
        <v>4</v>
      </c>
      <c r="D37" s="3">
        <f t="shared" si="1"/>
        <v>2.2988505747126435</v>
      </c>
    </row>
    <row r="38" spans="2:5" ht="18" customHeight="1">
      <c r="B38" s="29" t="s">
        <v>23</v>
      </c>
      <c r="C38">
        <v>5</v>
      </c>
      <c r="D38" s="3">
        <f t="shared" si="1"/>
        <v>2.8735632183908044</v>
      </c>
    </row>
    <row r="39" spans="2:5" ht="18" customHeight="1">
      <c r="B39" s="30" t="s">
        <v>2</v>
      </c>
      <c r="C39" s="20">
        <f>SUM(C25:C38)</f>
        <v>174</v>
      </c>
      <c r="D39" s="21">
        <v>100</v>
      </c>
    </row>
    <row r="40" spans="2:5" ht="18" customHeight="1">
      <c r="B40" s="47" t="s">
        <v>640</v>
      </c>
    </row>
    <row r="41" spans="2:5" ht="18" customHeight="1">
      <c r="B41" s="202"/>
      <c r="C41" s="202"/>
      <c r="D41" s="202"/>
      <c r="E41" s="202"/>
    </row>
    <row r="42" spans="2:5" ht="18" customHeight="1">
      <c r="B42" s="202"/>
      <c r="C42" s="202"/>
      <c r="D42" s="202"/>
      <c r="E42" s="202"/>
    </row>
    <row r="43" spans="2:5" ht="18" customHeight="1"/>
    <row r="44" spans="2:5" ht="18" customHeight="1"/>
    <row r="45" spans="2:5" ht="18" customHeight="1"/>
    <row r="46" spans="2:5" ht="18" customHeight="1"/>
    <row r="47" spans="2:5" ht="18" customHeight="1"/>
    <row r="48" spans="2:5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</sheetData>
  <mergeCells count="1">
    <mergeCell ref="B41:E42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（問2-15･16）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B1:P97"/>
  <sheetViews>
    <sheetView zoomScale="73" zoomScaleNormal="73" workbookViewId="0">
      <selection activeCell="B18" sqref="B18"/>
    </sheetView>
  </sheetViews>
  <sheetFormatPr defaultRowHeight="13.5"/>
  <cols>
    <col min="1" max="1" width="9" style="168"/>
    <col min="2" max="2" width="28.875" style="167" customWidth="1"/>
    <col min="3" max="3" width="9" style="168"/>
    <col min="4" max="4" width="9" style="168" customWidth="1"/>
    <col min="5" max="5" width="9" style="168"/>
    <col min="6" max="6" width="69.75" style="167" customWidth="1"/>
    <col min="7" max="7" width="9" style="168"/>
    <col min="8" max="8" width="9" style="168" customWidth="1"/>
    <col min="9" max="10" width="9" style="168"/>
    <col min="11" max="11" width="9" style="167"/>
    <col min="12" max="16384" width="9" style="168"/>
  </cols>
  <sheetData>
    <row r="1" spans="2:12" ht="18" customHeight="1">
      <c r="B1" s="167" t="s">
        <v>600</v>
      </c>
      <c r="F1" s="167" t="s">
        <v>605</v>
      </c>
    </row>
    <row r="2" spans="2:12" ht="18" customHeight="1"/>
    <row r="3" spans="2:12" s="191" customFormat="1" ht="18" customHeight="1">
      <c r="B3" s="193"/>
      <c r="C3" s="170" t="s">
        <v>24</v>
      </c>
      <c r="D3" s="193" t="s">
        <v>25</v>
      </c>
      <c r="F3" s="193"/>
      <c r="G3" s="170" t="s">
        <v>24</v>
      </c>
      <c r="H3" s="193" t="s">
        <v>25</v>
      </c>
    </row>
    <row r="4" spans="2:12" ht="18" customHeight="1">
      <c r="B4" s="167" t="s">
        <v>148</v>
      </c>
      <c r="C4" s="171">
        <v>13</v>
      </c>
      <c r="D4" s="172">
        <f>C4/227*100</f>
        <v>5.7268722466960353</v>
      </c>
      <c r="F4" s="167" t="s">
        <v>150</v>
      </c>
      <c r="G4" s="56">
        <v>150</v>
      </c>
      <c r="H4" s="172">
        <f>G4/201*100</f>
        <v>74.626865671641795</v>
      </c>
    </row>
    <row r="5" spans="2:12" ht="18" customHeight="1">
      <c r="B5" s="167" t="s">
        <v>149</v>
      </c>
      <c r="C5" s="171">
        <v>201</v>
      </c>
      <c r="D5" s="172">
        <f t="shared" ref="D5:D6" si="0">C5/227*100</f>
        <v>88.546255506607935</v>
      </c>
      <c r="F5" s="167" t="s">
        <v>151</v>
      </c>
      <c r="G5" s="56">
        <v>5</v>
      </c>
      <c r="H5" s="172">
        <f t="shared" ref="H5:H15" si="1">G5/201*100</f>
        <v>2.4875621890547266</v>
      </c>
    </row>
    <row r="6" spans="2:12" ht="18" customHeight="1">
      <c r="B6" s="167" t="s">
        <v>23</v>
      </c>
      <c r="C6" s="171">
        <v>15</v>
      </c>
      <c r="D6" s="172">
        <f t="shared" si="0"/>
        <v>6.607929515418502</v>
      </c>
      <c r="F6" s="167" t="s">
        <v>152</v>
      </c>
      <c r="G6" s="56">
        <v>1</v>
      </c>
      <c r="H6" s="172">
        <f t="shared" si="1"/>
        <v>0.49751243781094528</v>
      </c>
    </row>
    <row r="7" spans="2:12" ht="18" customHeight="1">
      <c r="B7" s="169" t="s">
        <v>2</v>
      </c>
      <c r="C7" s="173">
        <v>227</v>
      </c>
      <c r="D7" s="174">
        <v>100</v>
      </c>
      <c r="F7" s="167" t="s">
        <v>153</v>
      </c>
      <c r="G7" s="56">
        <v>28</v>
      </c>
      <c r="H7" s="172">
        <f t="shared" si="1"/>
        <v>13.930348258706468</v>
      </c>
    </row>
    <row r="8" spans="2:12" ht="18" customHeight="1">
      <c r="F8" s="167" t="s">
        <v>154</v>
      </c>
      <c r="G8" s="56">
        <v>6</v>
      </c>
      <c r="H8" s="172">
        <f t="shared" si="1"/>
        <v>2.9850746268656714</v>
      </c>
    </row>
    <row r="9" spans="2:12" ht="18" customHeight="1">
      <c r="F9" s="167" t="s">
        <v>155</v>
      </c>
      <c r="G9" s="56">
        <v>1</v>
      </c>
      <c r="H9" s="172">
        <f t="shared" si="1"/>
        <v>0.49751243781094528</v>
      </c>
    </row>
    <row r="10" spans="2:12" ht="18" customHeight="1">
      <c r="B10" s="167" t="s">
        <v>602</v>
      </c>
      <c r="F10" s="167" t="s">
        <v>156</v>
      </c>
      <c r="G10" s="56">
        <v>1</v>
      </c>
      <c r="H10" s="172">
        <f t="shared" si="1"/>
        <v>0.49751243781094528</v>
      </c>
    </row>
    <row r="11" spans="2:12" ht="18" customHeight="1">
      <c r="E11" s="191"/>
      <c r="F11" s="167" t="s">
        <v>157</v>
      </c>
      <c r="G11" s="56">
        <v>37</v>
      </c>
      <c r="H11" s="172">
        <f t="shared" si="1"/>
        <v>18.407960199004975</v>
      </c>
      <c r="L11" s="191"/>
    </row>
    <row r="12" spans="2:12" ht="18" customHeight="1">
      <c r="B12" s="193"/>
      <c r="C12" s="170" t="s">
        <v>24</v>
      </c>
      <c r="D12" s="193" t="s">
        <v>25</v>
      </c>
      <c r="F12" s="167" t="s">
        <v>158</v>
      </c>
      <c r="G12" s="56">
        <v>2</v>
      </c>
      <c r="H12" s="172">
        <f t="shared" si="1"/>
        <v>0.99502487562189057</v>
      </c>
    </row>
    <row r="13" spans="2:12" ht="18" customHeight="1">
      <c r="B13" s="167" t="s">
        <v>527</v>
      </c>
      <c r="C13" s="56">
        <v>3</v>
      </c>
      <c r="D13" s="172">
        <f>C13/11*100</f>
        <v>27.27272727272727</v>
      </c>
      <c r="F13" s="167" t="s">
        <v>387</v>
      </c>
      <c r="G13" s="56">
        <v>16</v>
      </c>
      <c r="H13" s="172">
        <f t="shared" si="1"/>
        <v>7.9601990049751246</v>
      </c>
    </row>
    <row r="14" spans="2:12" ht="18" customHeight="1">
      <c r="B14" s="167" t="s">
        <v>707</v>
      </c>
      <c r="C14" s="56">
        <v>2</v>
      </c>
      <c r="D14" s="172">
        <f t="shared" ref="D14:D18" si="2">C14/11*100</f>
        <v>18.181818181818183</v>
      </c>
      <c r="F14" s="167" t="s">
        <v>18</v>
      </c>
      <c r="G14" s="56">
        <v>13</v>
      </c>
      <c r="H14" s="172">
        <f t="shared" si="1"/>
        <v>6.467661691542288</v>
      </c>
    </row>
    <row r="15" spans="2:12" ht="18" customHeight="1">
      <c r="B15" s="167" t="s">
        <v>708</v>
      </c>
      <c r="C15" s="56">
        <v>2</v>
      </c>
      <c r="D15" s="172">
        <f t="shared" si="2"/>
        <v>18.181818181818183</v>
      </c>
      <c r="F15" s="167" t="s">
        <v>23</v>
      </c>
      <c r="G15" s="56">
        <v>5</v>
      </c>
      <c r="H15" s="172">
        <f t="shared" si="1"/>
        <v>2.4875621890547266</v>
      </c>
    </row>
    <row r="16" spans="2:12" ht="18" customHeight="1" thickBot="1">
      <c r="B16" s="167" t="s">
        <v>709</v>
      </c>
      <c r="C16" s="56">
        <v>2</v>
      </c>
      <c r="D16" s="172">
        <f t="shared" si="2"/>
        <v>18.181818181818183</v>
      </c>
      <c r="F16" s="194" t="s">
        <v>2</v>
      </c>
      <c r="G16" s="58">
        <f>SUM(G4:G15)</f>
        <v>265</v>
      </c>
      <c r="H16" s="195">
        <f>SUM(H4:H15)</f>
        <v>131.84079601990049</v>
      </c>
    </row>
    <row r="17" spans="2:16" ht="18" customHeight="1" thickTop="1">
      <c r="B17" s="167" t="s">
        <v>710</v>
      </c>
      <c r="C17" s="56">
        <v>2</v>
      </c>
      <c r="D17" s="172">
        <f t="shared" si="2"/>
        <v>18.181818181818183</v>
      </c>
      <c r="F17" s="93" t="s">
        <v>315</v>
      </c>
      <c r="G17" s="92">
        <v>201</v>
      </c>
      <c r="H17" s="196">
        <v>100</v>
      </c>
    </row>
    <row r="18" spans="2:16" ht="18" customHeight="1">
      <c r="B18" s="167" t="s">
        <v>23</v>
      </c>
      <c r="C18" s="56">
        <v>0</v>
      </c>
      <c r="D18" s="172">
        <f t="shared" si="2"/>
        <v>0</v>
      </c>
    </row>
    <row r="19" spans="2:16" ht="18" customHeight="1">
      <c r="B19" s="169" t="s">
        <v>2</v>
      </c>
      <c r="C19" s="173">
        <v>11</v>
      </c>
      <c r="D19" s="174">
        <v>100</v>
      </c>
      <c r="F19" s="50" t="s">
        <v>378</v>
      </c>
      <c r="G19" s="1"/>
      <c r="H19" s="1"/>
    </row>
    <row r="20" spans="2:16" ht="18" customHeight="1">
      <c r="B20" s="167" t="s">
        <v>711</v>
      </c>
      <c r="F20" s="169"/>
      <c r="G20" s="170" t="s">
        <v>24</v>
      </c>
      <c r="H20" s="193" t="s">
        <v>25</v>
      </c>
    </row>
    <row r="21" spans="2:16" ht="18" customHeight="1">
      <c r="F21" s="167" t="s">
        <v>381</v>
      </c>
      <c r="G21" s="56">
        <v>7</v>
      </c>
      <c r="H21" s="172">
        <f>G21/201*100</f>
        <v>3.4825870646766171</v>
      </c>
    </row>
    <row r="22" spans="2:16" ht="18" customHeight="1">
      <c r="B22" s="169"/>
      <c r="C22" s="192" t="s">
        <v>706</v>
      </c>
      <c r="F22" s="167" t="s">
        <v>379</v>
      </c>
      <c r="G22" s="56">
        <v>2</v>
      </c>
      <c r="H22" s="172">
        <f t="shared" ref="H22:H24" si="3">G22/201*100</f>
        <v>0.99502487562189057</v>
      </c>
    </row>
    <row r="23" spans="2:16" ht="18" customHeight="1">
      <c r="B23" s="167" t="s">
        <v>48</v>
      </c>
      <c r="C23" s="197">
        <v>63.7</v>
      </c>
      <c r="D23" s="1"/>
      <c r="F23" s="167" t="s">
        <v>380</v>
      </c>
      <c r="G23" s="56">
        <v>1</v>
      </c>
      <c r="H23" s="172">
        <f t="shared" si="3"/>
        <v>0.49751243781094528</v>
      </c>
    </row>
    <row r="24" spans="2:16" ht="18" customHeight="1">
      <c r="B24" s="184" t="s">
        <v>49</v>
      </c>
      <c r="C24" s="198">
        <v>144.4</v>
      </c>
      <c r="D24" s="1"/>
      <c r="F24" s="184" t="s">
        <v>247</v>
      </c>
      <c r="G24" s="199">
        <v>3</v>
      </c>
      <c r="H24" s="200">
        <f t="shared" si="3"/>
        <v>1.4925373134328357</v>
      </c>
    </row>
    <row r="25" spans="2:16" ht="18" customHeight="1">
      <c r="F25" s="47" t="s">
        <v>546</v>
      </c>
    </row>
    <row r="26" spans="2:16" ht="18" customHeight="1">
      <c r="F26" s="167" t="s">
        <v>547</v>
      </c>
    </row>
    <row r="27" spans="2:16" ht="18" customHeight="1">
      <c r="E27" s="191"/>
    </row>
    <row r="28" spans="2:16" ht="18" customHeight="1">
      <c r="F28" s="168"/>
      <c r="P28" s="201"/>
    </row>
    <row r="29" spans="2:16" ht="18" customHeight="1">
      <c r="F29" s="168"/>
      <c r="P29" s="201"/>
    </row>
    <row r="30" spans="2:16" ht="18" customHeight="1">
      <c r="F30" s="168"/>
      <c r="P30" s="201"/>
    </row>
    <row r="31" spans="2:16" ht="18" customHeight="1">
      <c r="F31" s="168"/>
      <c r="P31" s="201"/>
    </row>
    <row r="32" spans="2:16" ht="18" customHeight="1">
      <c r="F32" s="168"/>
      <c r="P32" s="201"/>
    </row>
    <row r="33" spans="6:16" ht="18" customHeight="1">
      <c r="F33" s="168"/>
      <c r="P33" s="201"/>
    </row>
    <row r="34" spans="6:16" ht="18" customHeight="1">
      <c r="F34" s="168"/>
      <c r="P34" s="201"/>
    </row>
    <row r="35" spans="6:16" ht="18" customHeight="1">
      <c r="F35" s="168"/>
      <c r="P35" s="201"/>
    </row>
    <row r="36" spans="6:16" ht="18" customHeight="1">
      <c r="F36" s="168"/>
      <c r="P36" s="201"/>
    </row>
    <row r="37" spans="6:16" ht="18" customHeight="1">
      <c r="F37" s="168"/>
      <c r="P37" s="201"/>
    </row>
    <row r="38" spans="6:16" ht="18" customHeight="1">
      <c r="F38" s="168"/>
      <c r="P38" s="201"/>
    </row>
    <row r="39" spans="6:16" ht="18" customHeight="1">
      <c r="F39" s="168"/>
      <c r="P39" s="201"/>
    </row>
    <row r="40" spans="6:16" ht="18" customHeight="1">
      <c r="F40" s="168"/>
      <c r="P40" s="201"/>
    </row>
    <row r="41" spans="6:16" ht="18" customHeight="1">
      <c r="F41" s="168"/>
      <c r="P41" s="201"/>
    </row>
    <row r="42" spans="6:16" ht="18" customHeight="1">
      <c r="F42" s="168"/>
      <c r="P42" s="201"/>
    </row>
    <row r="43" spans="6:16" ht="18" customHeight="1">
      <c r="F43" s="168"/>
      <c r="P43" s="201"/>
    </row>
    <row r="44" spans="6:16" ht="18" customHeight="1">
      <c r="F44" s="168"/>
      <c r="P44" s="201"/>
    </row>
    <row r="45" spans="6:16" ht="18" customHeight="1">
      <c r="F45" s="201"/>
      <c r="P45" s="201"/>
    </row>
    <row r="46" spans="6:16" ht="18" customHeight="1">
      <c r="F46" s="201"/>
      <c r="P46" s="201"/>
    </row>
    <row r="47" spans="6:16" ht="18" customHeight="1">
      <c r="F47" s="201"/>
      <c r="P47" s="201"/>
    </row>
    <row r="48" spans="6:16" ht="18" customHeight="1">
      <c r="F48" s="201"/>
      <c r="P48" s="201"/>
    </row>
    <row r="49" spans="6:16" ht="18" customHeight="1">
      <c r="F49" s="201"/>
      <c r="P49" s="201"/>
    </row>
    <row r="50" spans="6:16" ht="18" customHeight="1">
      <c r="F50" s="201"/>
      <c r="P50" s="201"/>
    </row>
    <row r="51" spans="6:16" ht="18" customHeight="1">
      <c r="F51" s="201"/>
      <c r="P51" s="201"/>
    </row>
    <row r="52" spans="6:16" ht="18" customHeight="1">
      <c r="F52" s="201"/>
      <c r="P52" s="201"/>
    </row>
    <row r="53" spans="6:16" ht="18" customHeight="1">
      <c r="F53" s="201"/>
      <c r="P53" s="201"/>
    </row>
    <row r="54" spans="6:16" ht="18" customHeight="1">
      <c r="P54" s="201"/>
    </row>
    <row r="55" spans="6:16" ht="18" customHeight="1">
      <c r="P55" s="201"/>
    </row>
    <row r="56" spans="6:16" ht="18" customHeight="1">
      <c r="P56" s="201"/>
    </row>
    <row r="57" spans="6:16" ht="18" customHeight="1">
      <c r="P57" s="201"/>
    </row>
    <row r="58" spans="6:16" ht="18" customHeight="1">
      <c r="P58" s="201"/>
    </row>
    <row r="59" spans="6:16" ht="18" customHeight="1">
      <c r="P59" s="201"/>
    </row>
    <row r="60" spans="6:16" ht="18" customHeight="1"/>
    <row r="61" spans="6:16" ht="18" customHeight="1"/>
    <row r="62" spans="6:16" ht="18" customHeight="1"/>
    <row r="63" spans="6:16" ht="18" customHeight="1"/>
    <row r="64" spans="6:16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（問2-17～19）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H99"/>
  <sheetViews>
    <sheetView workbookViewId="0">
      <selection activeCell="C18" sqref="C18"/>
    </sheetView>
  </sheetViews>
  <sheetFormatPr defaultRowHeight="13.5"/>
  <cols>
    <col min="1" max="1" width="30.875" style="29" customWidth="1"/>
  </cols>
  <sheetData>
    <row r="1" spans="1:8" ht="18" customHeight="1">
      <c r="A1" s="29" t="s">
        <v>637</v>
      </c>
    </row>
    <row r="2" spans="1:8" ht="18" customHeight="1"/>
    <row r="3" spans="1:8" s="29" customFormat="1" ht="18" customHeight="1">
      <c r="A3" s="30"/>
      <c r="B3" s="36" t="s">
        <v>24</v>
      </c>
      <c r="C3" s="37" t="s">
        <v>702</v>
      </c>
      <c r="H3" s="61"/>
    </row>
    <row r="4" spans="1:8" ht="18" customHeight="1">
      <c r="A4" s="29" t="s">
        <v>159</v>
      </c>
      <c r="B4" s="34">
        <v>2</v>
      </c>
      <c r="C4" s="3">
        <v>20</v>
      </c>
    </row>
    <row r="5" spans="1:8" ht="18" customHeight="1">
      <c r="A5" s="29" t="s">
        <v>160</v>
      </c>
      <c r="B5" s="34">
        <v>3</v>
      </c>
      <c r="C5" s="3">
        <v>30</v>
      </c>
    </row>
    <row r="6" spans="1:8" ht="18" customHeight="1">
      <c r="A6" s="29" t="s">
        <v>161</v>
      </c>
      <c r="B6" s="34">
        <v>0</v>
      </c>
      <c r="C6" s="3">
        <v>0</v>
      </c>
    </row>
    <row r="7" spans="1:8" ht="18" customHeight="1">
      <c r="A7" s="29" t="s">
        <v>162</v>
      </c>
      <c r="B7" s="34">
        <v>0</v>
      </c>
      <c r="C7" s="3">
        <v>0</v>
      </c>
      <c r="F7" s="13"/>
    </row>
    <row r="8" spans="1:8" ht="18" customHeight="1">
      <c r="A8" s="29" t="s">
        <v>163</v>
      </c>
      <c r="B8" s="34">
        <v>0</v>
      </c>
      <c r="C8" s="3">
        <v>0</v>
      </c>
      <c r="F8" s="13"/>
    </row>
    <row r="9" spans="1:8" ht="18" customHeight="1">
      <c r="A9" s="29" t="s">
        <v>164</v>
      </c>
      <c r="B9" s="34">
        <v>1</v>
      </c>
      <c r="C9" s="3">
        <v>10</v>
      </c>
      <c r="F9" s="13"/>
    </row>
    <row r="10" spans="1:8" ht="18" customHeight="1">
      <c r="A10" s="29" t="s">
        <v>388</v>
      </c>
      <c r="B10" s="34">
        <v>1</v>
      </c>
      <c r="C10" s="3">
        <v>10</v>
      </c>
      <c r="F10" s="13"/>
    </row>
    <row r="11" spans="1:8" ht="18" customHeight="1">
      <c r="A11" s="29" t="s">
        <v>165</v>
      </c>
      <c r="B11" s="34">
        <v>2</v>
      </c>
      <c r="C11" s="3">
        <v>20</v>
      </c>
      <c r="F11" s="13"/>
    </row>
    <row r="12" spans="1:8" ht="18" customHeight="1">
      <c r="A12" s="29" t="s">
        <v>166</v>
      </c>
      <c r="B12" s="34">
        <v>2</v>
      </c>
      <c r="C12" s="3">
        <v>20</v>
      </c>
      <c r="F12" s="13"/>
    </row>
    <row r="13" spans="1:8" ht="18" customHeight="1">
      <c r="A13" s="29" t="s">
        <v>255</v>
      </c>
      <c r="B13" s="34">
        <v>0</v>
      </c>
      <c r="C13" s="3">
        <v>0</v>
      </c>
      <c r="F13" s="15"/>
    </row>
    <row r="14" spans="1:8" ht="18" customHeight="1">
      <c r="A14" s="29" t="s">
        <v>167</v>
      </c>
      <c r="B14" s="34">
        <v>0</v>
      </c>
      <c r="C14" s="3">
        <v>0</v>
      </c>
      <c r="F14" s="13"/>
    </row>
    <row r="15" spans="1:8" ht="18" customHeight="1">
      <c r="A15" s="29" t="s">
        <v>18</v>
      </c>
      <c r="B15" s="34">
        <v>2</v>
      </c>
      <c r="C15" s="3">
        <v>20</v>
      </c>
      <c r="F15" s="15"/>
    </row>
    <row r="16" spans="1:8" ht="18" customHeight="1" thickBot="1">
      <c r="A16" s="77" t="s">
        <v>2</v>
      </c>
      <c r="B16" s="57">
        <v>13</v>
      </c>
      <c r="C16" s="78">
        <v>130</v>
      </c>
      <c r="F16" s="15"/>
    </row>
    <row r="17" spans="1:6" ht="18" customHeight="1" thickTop="1">
      <c r="A17" s="79" t="s">
        <v>315</v>
      </c>
      <c r="B17" s="80">
        <v>10</v>
      </c>
      <c r="C17" s="103">
        <v>100</v>
      </c>
      <c r="F17" s="14"/>
    </row>
    <row r="18" spans="1:6" ht="18" customHeight="1">
      <c r="F18" s="14"/>
    </row>
    <row r="19" spans="1:6" ht="18" customHeight="1">
      <c r="A19" s="47" t="s">
        <v>378</v>
      </c>
      <c r="B19" s="2"/>
      <c r="C19" s="2"/>
      <c r="F19" s="15"/>
    </row>
    <row r="20" spans="1:6" s="2" customFormat="1" ht="18" customHeight="1">
      <c r="A20" s="117"/>
      <c r="B20" s="36" t="s">
        <v>24</v>
      </c>
      <c r="C20" s="37" t="s">
        <v>702</v>
      </c>
      <c r="F20" s="15"/>
    </row>
    <row r="21" spans="1:6" ht="18" customHeight="1">
      <c r="A21" s="51" t="s">
        <v>502</v>
      </c>
      <c r="B21" s="34">
        <v>1</v>
      </c>
      <c r="C21" s="3">
        <v>10</v>
      </c>
      <c r="E21" s="23"/>
    </row>
    <row r="22" spans="1:6" ht="18" customHeight="1">
      <c r="A22" s="74" t="s">
        <v>389</v>
      </c>
      <c r="B22" s="76">
        <v>1</v>
      </c>
      <c r="C22" s="19">
        <v>10</v>
      </c>
      <c r="E22" s="23"/>
    </row>
    <row r="23" spans="1:6" ht="18" customHeight="1">
      <c r="E23" s="23"/>
    </row>
    <row r="24" spans="1:6" ht="18" customHeight="1">
      <c r="E24" s="23"/>
    </row>
    <row r="25" spans="1:6" ht="18" customHeight="1"/>
    <row r="26" spans="1:6" ht="18" customHeight="1"/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（問2-20）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R98"/>
  <sheetViews>
    <sheetView workbookViewId="0"/>
  </sheetViews>
  <sheetFormatPr defaultRowHeight="13.5"/>
  <cols>
    <col min="1" max="1" width="24.5" style="167" customWidth="1"/>
    <col min="2" max="11" width="6.625" style="168" customWidth="1"/>
    <col min="12" max="12" width="9" style="168"/>
    <col min="13" max="13" width="47.5" style="167" customWidth="1"/>
    <col min="14" max="17" width="9" style="168"/>
    <col min="18" max="18" width="9" style="167"/>
    <col min="19" max="16384" width="9" style="168"/>
  </cols>
  <sheetData>
    <row r="1" spans="1:15" ht="18" customHeight="1">
      <c r="A1" s="167" t="s">
        <v>633</v>
      </c>
      <c r="M1" s="167" t="s">
        <v>635</v>
      </c>
    </row>
    <row r="2" spans="1:15" ht="18" customHeight="1"/>
    <row r="3" spans="1:15" ht="18" customHeight="1">
      <c r="A3" s="169"/>
      <c r="B3" s="207" t="s">
        <v>24</v>
      </c>
      <c r="C3" s="208"/>
      <c r="D3" s="213" t="s">
        <v>25</v>
      </c>
      <c r="E3" s="213"/>
      <c r="M3" s="169"/>
      <c r="N3" s="170" t="s">
        <v>24</v>
      </c>
      <c r="O3" s="86" t="s">
        <v>25</v>
      </c>
    </row>
    <row r="4" spans="1:15" ht="18" customHeight="1">
      <c r="A4" s="167" t="s">
        <v>168</v>
      </c>
      <c r="B4" s="209">
        <v>1</v>
      </c>
      <c r="C4" s="210"/>
      <c r="D4" s="214">
        <v>0.418410041841004</v>
      </c>
      <c r="E4" s="214"/>
      <c r="M4" s="167" t="s">
        <v>144</v>
      </c>
      <c r="N4" s="171">
        <v>90</v>
      </c>
      <c r="O4" s="172">
        <f>N4/227*100</f>
        <v>39.647577092511014</v>
      </c>
    </row>
    <row r="5" spans="1:15" ht="18" customHeight="1">
      <c r="A5" s="167" t="s">
        <v>169</v>
      </c>
      <c r="B5" s="209">
        <v>206</v>
      </c>
      <c r="C5" s="210"/>
      <c r="D5" s="214">
        <v>89.958158995815893</v>
      </c>
      <c r="E5" s="214"/>
      <c r="M5" s="167" t="s">
        <v>145</v>
      </c>
      <c r="N5" s="171">
        <v>10</v>
      </c>
      <c r="O5" s="172">
        <f t="shared" ref="O5:O8" si="0">N5/227*100</f>
        <v>4.4052863436123353</v>
      </c>
    </row>
    <row r="6" spans="1:15" ht="18" customHeight="1">
      <c r="A6" s="167" t="s">
        <v>106</v>
      </c>
      <c r="B6" s="209">
        <v>2</v>
      </c>
      <c r="C6" s="210"/>
      <c r="D6" s="214">
        <v>0.836820083682008</v>
      </c>
      <c r="E6" s="214"/>
      <c r="M6" s="167" t="s">
        <v>146</v>
      </c>
      <c r="N6" s="171">
        <v>24</v>
      </c>
      <c r="O6" s="172">
        <f t="shared" si="0"/>
        <v>10.572687224669604</v>
      </c>
    </row>
    <row r="7" spans="1:15" ht="18" customHeight="1">
      <c r="A7" s="167" t="s">
        <v>23</v>
      </c>
      <c r="B7" s="209">
        <v>18</v>
      </c>
      <c r="C7" s="210"/>
      <c r="D7" s="214">
        <v>8.7866108786610901</v>
      </c>
      <c r="E7" s="214"/>
      <c r="M7" s="167" t="s">
        <v>147</v>
      </c>
      <c r="N7" s="171">
        <v>87</v>
      </c>
      <c r="O7" s="172">
        <f t="shared" si="0"/>
        <v>38.325991189427313</v>
      </c>
    </row>
    <row r="8" spans="1:15" ht="18" customHeight="1">
      <c r="A8" s="169" t="s">
        <v>2</v>
      </c>
      <c r="B8" s="211">
        <v>227</v>
      </c>
      <c r="C8" s="212"/>
      <c r="D8" s="206">
        <v>100</v>
      </c>
      <c r="E8" s="206"/>
      <c r="M8" s="167" t="s">
        <v>23</v>
      </c>
      <c r="N8" s="171">
        <v>16</v>
      </c>
      <c r="O8" s="172">
        <f t="shared" si="0"/>
        <v>7.0484581497797363</v>
      </c>
    </row>
    <row r="9" spans="1:15" ht="18" customHeight="1">
      <c r="M9" s="169" t="s">
        <v>2</v>
      </c>
      <c r="N9" s="173">
        <f>SUM(N4:N8)</f>
        <v>227</v>
      </c>
      <c r="O9" s="174">
        <v>100</v>
      </c>
    </row>
    <row r="10" spans="1:15" ht="18" customHeight="1"/>
    <row r="11" spans="1:15" ht="18" customHeight="1">
      <c r="A11" s="167" t="s">
        <v>634</v>
      </c>
    </row>
    <row r="12" spans="1:15" ht="18" customHeight="1">
      <c r="M12" s="167" t="s">
        <v>636</v>
      </c>
    </row>
    <row r="13" spans="1:15" ht="18" customHeight="1">
      <c r="A13" s="175"/>
      <c r="B13" s="215" t="s">
        <v>170</v>
      </c>
      <c r="C13" s="216"/>
      <c r="D13" s="219" t="s">
        <v>171</v>
      </c>
      <c r="E13" s="220"/>
      <c r="F13" s="219" t="s">
        <v>172</v>
      </c>
      <c r="G13" s="220"/>
      <c r="H13" s="219" t="s">
        <v>173</v>
      </c>
      <c r="I13" s="220"/>
      <c r="J13" s="215" t="s">
        <v>174</v>
      </c>
      <c r="K13" s="223"/>
    </row>
    <row r="14" spans="1:15" ht="18" customHeight="1">
      <c r="A14" s="50"/>
      <c r="B14" s="217"/>
      <c r="C14" s="218"/>
      <c r="D14" s="221"/>
      <c r="E14" s="222"/>
      <c r="F14" s="221"/>
      <c r="G14" s="222"/>
      <c r="H14" s="221"/>
      <c r="I14" s="222"/>
      <c r="J14" s="217"/>
      <c r="K14" s="224"/>
      <c r="M14" s="169" t="s">
        <v>130</v>
      </c>
      <c r="N14" s="170" t="s">
        <v>24</v>
      </c>
      <c r="O14" s="86" t="s">
        <v>25</v>
      </c>
    </row>
    <row r="15" spans="1:15" ht="18" customHeight="1">
      <c r="A15" s="50"/>
      <c r="B15" s="217"/>
      <c r="C15" s="218"/>
      <c r="D15" s="221"/>
      <c r="E15" s="222"/>
      <c r="F15" s="221"/>
      <c r="G15" s="222"/>
      <c r="H15" s="221"/>
      <c r="I15" s="222"/>
      <c r="J15" s="217"/>
      <c r="K15" s="224"/>
      <c r="M15" s="167" t="s">
        <v>607</v>
      </c>
      <c r="N15" s="56">
        <v>0</v>
      </c>
      <c r="O15" s="172">
        <v>0</v>
      </c>
    </row>
    <row r="16" spans="1:15" ht="18" customHeight="1">
      <c r="A16" s="50"/>
      <c r="B16" s="217"/>
      <c r="C16" s="218"/>
      <c r="D16" s="221"/>
      <c r="E16" s="222"/>
      <c r="F16" s="221"/>
      <c r="G16" s="222"/>
      <c r="H16" s="221"/>
      <c r="I16" s="222"/>
      <c r="J16" s="217"/>
      <c r="K16" s="224"/>
      <c r="M16" s="167" t="s">
        <v>608</v>
      </c>
      <c r="N16" s="135">
        <v>8</v>
      </c>
      <c r="O16" s="172">
        <v>6.3492063492063497</v>
      </c>
    </row>
    <row r="17" spans="1:15" ht="18" customHeight="1">
      <c r="A17" s="176"/>
      <c r="B17" s="177" t="s">
        <v>24</v>
      </c>
      <c r="C17" s="176" t="s">
        <v>25</v>
      </c>
      <c r="D17" s="177" t="s">
        <v>24</v>
      </c>
      <c r="E17" s="178" t="s">
        <v>25</v>
      </c>
      <c r="F17" s="176" t="s">
        <v>24</v>
      </c>
      <c r="G17" s="176" t="s">
        <v>25</v>
      </c>
      <c r="H17" s="177" t="s">
        <v>24</v>
      </c>
      <c r="I17" s="178" t="s">
        <v>25</v>
      </c>
      <c r="J17" s="176" t="s">
        <v>24</v>
      </c>
      <c r="K17" s="176" t="s">
        <v>25</v>
      </c>
      <c r="M17" s="167" t="s">
        <v>685</v>
      </c>
      <c r="N17" s="135">
        <v>4</v>
      </c>
      <c r="O17" s="172">
        <v>3.17460317460317</v>
      </c>
    </row>
    <row r="18" spans="1:15" ht="18" customHeight="1">
      <c r="A18" s="167" t="s">
        <v>616</v>
      </c>
      <c r="B18" s="179">
        <v>17</v>
      </c>
      <c r="C18" s="180">
        <f>B18/227*100</f>
        <v>7.4889867841409687</v>
      </c>
      <c r="D18" s="179">
        <v>23</v>
      </c>
      <c r="E18" s="181">
        <f>D18/227*100</f>
        <v>10.13215859030837</v>
      </c>
      <c r="F18" s="14">
        <v>25</v>
      </c>
      <c r="G18" s="180">
        <f>F18/227*100</f>
        <v>11.013215859030836</v>
      </c>
      <c r="H18" s="179">
        <v>68</v>
      </c>
      <c r="I18" s="181">
        <f>H18/227*100</f>
        <v>29.955947136563875</v>
      </c>
      <c r="J18" s="14">
        <v>33</v>
      </c>
      <c r="K18" s="180">
        <f>J18/227*100</f>
        <v>14.537444933920703</v>
      </c>
      <c r="M18" s="167" t="s">
        <v>686</v>
      </c>
      <c r="N18" s="135">
        <v>17</v>
      </c>
      <c r="O18" s="172">
        <v>13.492063492063499</v>
      </c>
    </row>
    <row r="19" spans="1:15" ht="18" customHeight="1">
      <c r="A19" s="167" t="s">
        <v>712</v>
      </c>
      <c r="B19" s="179">
        <v>25</v>
      </c>
      <c r="C19" s="180">
        <f t="shared" ref="C19:C36" si="1">B19/227*100</f>
        <v>11.013215859030836</v>
      </c>
      <c r="D19" s="179">
        <v>64</v>
      </c>
      <c r="E19" s="181">
        <f t="shared" ref="E19" si="2">D19/227*100</f>
        <v>28.193832599118945</v>
      </c>
      <c r="F19" s="14">
        <v>4</v>
      </c>
      <c r="G19" s="180">
        <f t="shared" ref="G19" si="3">F19/227*100</f>
        <v>1.7621145374449341</v>
      </c>
      <c r="H19" s="179">
        <v>2</v>
      </c>
      <c r="I19" s="181">
        <f t="shared" ref="I19" si="4">H19/227*100</f>
        <v>0.88105726872246704</v>
      </c>
      <c r="J19" s="14">
        <v>40</v>
      </c>
      <c r="K19" s="180">
        <f t="shared" ref="K19" si="5">J19/227*100</f>
        <v>17.621145374449341</v>
      </c>
      <c r="M19" s="167" t="s">
        <v>687</v>
      </c>
      <c r="N19" s="135">
        <v>14</v>
      </c>
      <c r="O19" s="172">
        <v>11.1111111111111</v>
      </c>
    </row>
    <row r="20" spans="1:15" ht="18" customHeight="1">
      <c r="A20" s="167" t="s">
        <v>713</v>
      </c>
      <c r="B20" s="179">
        <v>11</v>
      </c>
      <c r="C20" s="180">
        <f t="shared" si="1"/>
        <v>4.8458149779735686</v>
      </c>
      <c r="D20" s="179">
        <v>39</v>
      </c>
      <c r="E20" s="181">
        <f t="shared" ref="E20" si="6">D20/227*100</f>
        <v>17.180616740088105</v>
      </c>
      <c r="F20" s="14">
        <v>11</v>
      </c>
      <c r="G20" s="180">
        <f t="shared" ref="G20" si="7">F20/227*100</f>
        <v>4.8458149779735686</v>
      </c>
      <c r="H20" s="179">
        <v>2</v>
      </c>
      <c r="I20" s="181">
        <f t="shared" ref="I20" si="8">H20/227*100</f>
        <v>0.88105726872246704</v>
      </c>
      <c r="J20" s="14">
        <v>53</v>
      </c>
      <c r="K20" s="180">
        <f t="shared" ref="K20" si="9">J20/227*100</f>
        <v>23.348017621145374</v>
      </c>
      <c r="M20" s="167" t="s">
        <v>688</v>
      </c>
      <c r="N20" s="135">
        <v>38</v>
      </c>
      <c r="O20" s="172">
        <v>30.158730158730201</v>
      </c>
    </row>
    <row r="21" spans="1:15" ht="18" customHeight="1">
      <c r="A21" s="167" t="s">
        <v>714</v>
      </c>
      <c r="B21" s="179">
        <v>61</v>
      </c>
      <c r="C21" s="180">
        <f t="shared" si="1"/>
        <v>26.872246696035241</v>
      </c>
      <c r="D21" s="179">
        <v>24</v>
      </c>
      <c r="E21" s="181">
        <f t="shared" ref="E21" si="10">D21/227*100</f>
        <v>10.572687224669604</v>
      </c>
      <c r="F21" s="14">
        <v>119</v>
      </c>
      <c r="G21" s="180">
        <f t="shared" ref="G21" si="11">F21/227*100</f>
        <v>52.42290748898678</v>
      </c>
      <c r="H21" s="179">
        <v>1</v>
      </c>
      <c r="I21" s="181">
        <f t="shared" ref="I21" si="12">H21/227*100</f>
        <v>0.44052863436123352</v>
      </c>
      <c r="J21" s="14">
        <v>30</v>
      </c>
      <c r="K21" s="180">
        <f t="shared" ref="K21" si="13">J21/227*100</f>
        <v>13.215859030837004</v>
      </c>
      <c r="M21" s="167" t="s">
        <v>689</v>
      </c>
      <c r="N21" s="135">
        <v>14</v>
      </c>
      <c r="O21" s="172">
        <v>11.1111111111111</v>
      </c>
    </row>
    <row r="22" spans="1:15" ht="18" customHeight="1">
      <c r="A22" s="167" t="s">
        <v>715</v>
      </c>
      <c r="B22" s="179">
        <v>42</v>
      </c>
      <c r="C22" s="180">
        <f t="shared" si="1"/>
        <v>18.502202643171806</v>
      </c>
      <c r="D22" s="179">
        <v>21</v>
      </c>
      <c r="E22" s="181">
        <f t="shared" ref="E22" si="14">D22/227*100</f>
        <v>9.251101321585903</v>
      </c>
      <c r="F22" s="14">
        <v>11</v>
      </c>
      <c r="G22" s="180">
        <f t="shared" ref="G22" si="15">F22/227*100</f>
        <v>4.8458149779735686</v>
      </c>
      <c r="H22" s="182">
        <v>0</v>
      </c>
      <c r="I22" s="181">
        <f t="shared" ref="I22" si="16">H22/227*100</f>
        <v>0</v>
      </c>
      <c r="J22" s="14">
        <v>10</v>
      </c>
      <c r="K22" s="180">
        <f t="shared" ref="K22" si="17">J22/227*100</f>
        <v>4.4052863436123353</v>
      </c>
      <c r="M22" s="167" t="s">
        <v>690</v>
      </c>
      <c r="N22" s="135">
        <v>20</v>
      </c>
      <c r="O22" s="172">
        <v>16.6666666666667</v>
      </c>
    </row>
    <row r="23" spans="1:15" ht="18" customHeight="1">
      <c r="A23" s="167" t="s">
        <v>716</v>
      </c>
      <c r="B23" s="179">
        <v>31</v>
      </c>
      <c r="C23" s="180">
        <f t="shared" si="1"/>
        <v>13.656387665198238</v>
      </c>
      <c r="D23" s="179">
        <v>3</v>
      </c>
      <c r="E23" s="181">
        <f t="shared" ref="E23" si="18">D23/227*100</f>
        <v>1.3215859030837005</v>
      </c>
      <c r="F23" s="14">
        <v>3</v>
      </c>
      <c r="G23" s="180">
        <f t="shared" ref="G23" si="19">F23/227*100</f>
        <v>1.3215859030837005</v>
      </c>
      <c r="H23" s="182">
        <v>0</v>
      </c>
      <c r="I23" s="181">
        <f t="shared" ref="I23" si="20">H23/227*100</f>
        <v>0</v>
      </c>
      <c r="J23" s="14">
        <v>4</v>
      </c>
      <c r="K23" s="180">
        <f t="shared" ref="K23" si="21">J23/227*100</f>
        <v>1.7621145374449341</v>
      </c>
      <c r="M23" s="167" t="s">
        <v>701</v>
      </c>
      <c r="N23" s="135">
        <v>8</v>
      </c>
      <c r="O23" s="172">
        <v>6.3492063492063497</v>
      </c>
    </row>
    <row r="24" spans="1:15" ht="18" customHeight="1">
      <c r="A24" s="167" t="s">
        <v>717</v>
      </c>
      <c r="B24" s="179">
        <v>9</v>
      </c>
      <c r="C24" s="180">
        <f t="shared" si="1"/>
        <v>3.9647577092511015</v>
      </c>
      <c r="D24" s="182">
        <v>0</v>
      </c>
      <c r="E24" s="181">
        <f t="shared" ref="E24" si="22">D24/227*100</f>
        <v>0</v>
      </c>
      <c r="F24" s="168">
        <v>0</v>
      </c>
      <c r="G24" s="180">
        <f t="shared" ref="G24" si="23">F24/227*100</f>
        <v>0</v>
      </c>
      <c r="H24" s="182">
        <v>0</v>
      </c>
      <c r="I24" s="181">
        <f t="shared" ref="I24" si="24">H24/227*100</f>
        <v>0</v>
      </c>
      <c r="J24" s="14">
        <v>8</v>
      </c>
      <c r="K24" s="180">
        <f t="shared" ref="K24" si="25">J24/227*100</f>
        <v>3.5242290748898681</v>
      </c>
      <c r="M24" s="167" t="s">
        <v>23</v>
      </c>
      <c r="N24" s="135">
        <v>1</v>
      </c>
      <c r="O24" s="172">
        <v>1.5873015873015901</v>
      </c>
    </row>
    <row r="25" spans="1:15" ht="18" customHeight="1">
      <c r="A25" s="167" t="s">
        <v>718</v>
      </c>
      <c r="B25" s="179">
        <v>1</v>
      </c>
      <c r="C25" s="180">
        <f t="shared" si="1"/>
        <v>0.44052863436123352</v>
      </c>
      <c r="D25" s="182">
        <v>1</v>
      </c>
      <c r="E25" s="181">
        <f t="shared" ref="E25" si="26">D25/227*100</f>
        <v>0.44052863436123352</v>
      </c>
      <c r="F25" s="168">
        <v>0</v>
      </c>
      <c r="G25" s="180">
        <f t="shared" ref="G25" si="27">F25/227*100</f>
        <v>0</v>
      </c>
      <c r="H25" s="182">
        <v>0</v>
      </c>
      <c r="I25" s="181">
        <f t="shared" ref="I25" si="28">H25/227*100</f>
        <v>0</v>
      </c>
      <c r="J25" s="14">
        <v>2</v>
      </c>
      <c r="K25" s="180">
        <f t="shared" ref="K25" si="29">J25/227*100</f>
        <v>0.88105726872246704</v>
      </c>
      <c r="M25" s="169" t="s">
        <v>2</v>
      </c>
      <c r="N25" s="173">
        <v>124</v>
      </c>
      <c r="O25" s="174">
        <v>100</v>
      </c>
    </row>
    <row r="26" spans="1:15" ht="18" customHeight="1">
      <c r="A26" s="167" t="s">
        <v>719</v>
      </c>
      <c r="B26" s="179">
        <v>0</v>
      </c>
      <c r="C26" s="180">
        <f t="shared" si="1"/>
        <v>0</v>
      </c>
      <c r="D26" s="182">
        <v>0</v>
      </c>
      <c r="E26" s="181">
        <f t="shared" ref="E26" si="30">D26/227*100</f>
        <v>0</v>
      </c>
      <c r="F26" s="168">
        <v>0</v>
      </c>
      <c r="G26" s="180">
        <f t="shared" ref="G26" si="31">F26/227*100</f>
        <v>0</v>
      </c>
      <c r="H26" s="182">
        <v>0</v>
      </c>
      <c r="I26" s="181">
        <f t="shared" ref="I26" si="32">H26/227*100</f>
        <v>0</v>
      </c>
      <c r="J26" s="14">
        <v>1</v>
      </c>
      <c r="K26" s="180">
        <f t="shared" ref="K26" si="33">J26/227*100</f>
        <v>0.44052863436123352</v>
      </c>
    </row>
    <row r="27" spans="1:15" ht="18" customHeight="1">
      <c r="A27" s="167" t="s">
        <v>720</v>
      </c>
      <c r="B27" s="179">
        <v>0</v>
      </c>
      <c r="C27" s="180">
        <f t="shared" si="1"/>
        <v>0</v>
      </c>
      <c r="D27" s="182">
        <v>0</v>
      </c>
      <c r="E27" s="181">
        <f t="shared" ref="E27" si="34">D27/227*100</f>
        <v>0</v>
      </c>
      <c r="F27" s="168">
        <v>0</v>
      </c>
      <c r="G27" s="180">
        <f t="shared" ref="G27" si="35">F27/227*100</f>
        <v>0</v>
      </c>
      <c r="H27" s="182">
        <v>0</v>
      </c>
      <c r="I27" s="181">
        <f t="shared" ref="I27" si="36">H27/227*100</f>
        <v>0</v>
      </c>
      <c r="J27" s="14">
        <v>3</v>
      </c>
      <c r="K27" s="180">
        <f t="shared" ref="K27" si="37">J27/227*100</f>
        <v>1.3215859030837005</v>
      </c>
      <c r="M27" s="169"/>
      <c r="N27" s="183" t="s">
        <v>704</v>
      </c>
    </row>
    <row r="28" spans="1:15" ht="18" customHeight="1">
      <c r="A28" s="167" t="s">
        <v>721</v>
      </c>
      <c r="B28" s="179">
        <v>0</v>
      </c>
      <c r="C28" s="180">
        <f t="shared" si="1"/>
        <v>0</v>
      </c>
      <c r="D28" s="182">
        <v>0</v>
      </c>
      <c r="E28" s="181">
        <f t="shared" ref="E28" si="38">D28/227*100</f>
        <v>0</v>
      </c>
      <c r="F28" s="168">
        <v>0</v>
      </c>
      <c r="G28" s="180">
        <f t="shared" ref="G28" si="39">F28/227*100</f>
        <v>0</v>
      </c>
      <c r="H28" s="182">
        <v>0</v>
      </c>
      <c r="I28" s="181">
        <f t="shared" ref="I28" si="40">H28/227*100</f>
        <v>0</v>
      </c>
      <c r="J28" s="168">
        <v>0</v>
      </c>
      <c r="K28" s="180">
        <f t="shared" ref="K28" si="41">J28/227*100</f>
        <v>0</v>
      </c>
      <c r="M28" s="167" t="s">
        <v>48</v>
      </c>
      <c r="N28" s="182">
        <v>30.2</v>
      </c>
    </row>
    <row r="29" spans="1:15" ht="18" customHeight="1">
      <c r="A29" s="167" t="s">
        <v>722</v>
      </c>
      <c r="B29" s="182">
        <v>1</v>
      </c>
      <c r="C29" s="180">
        <f t="shared" si="1"/>
        <v>0.44052863436123352</v>
      </c>
      <c r="D29" s="182">
        <v>0</v>
      </c>
      <c r="E29" s="181">
        <f t="shared" ref="E29" si="42">D29/227*100</f>
        <v>0</v>
      </c>
      <c r="F29" s="168">
        <v>0</v>
      </c>
      <c r="G29" s="180">
        <f t="shared" ref="G29" si="43">F29/227*100</f>
        <v>0</v>
      </c>
      <c r="H29" s="182">
        <v>0</v>
      </c>
      <c r="I29" s="181">
        <f t="shared" ref="I29" si="44">H29/227*100</f>
        <v>0</v>
      </c>
      <c r="J29" s="168">
        <v>2</v>
      </c>
      <c r="K29" s="180">
        <f t="shared" ref="K29" si="45">J29/227*100</f>
        <v>0.88105726872246704</v>
      </c>
      <c r="M29" s="167" t="s">
        <v>49</v>
      </c>
      <c r="N29" s="182">
        <v>11.2</v>
      </c>
    </row>
    <row r="30" spans="1:15" ht="18" customHeight="1">
      <c r="A30" s="167" t="s">
        <v>723</v>
      </c>
      <c r="B30" s="182">
        <v>0</v>
      </c>
      <c r="C30" s="180">
        <f t="shared" si="1"/>
        <v>0</v>
      </c>
      <c r="D30" s="182">
        <v>0</v>
      </c>
      <c r="E30" s="181">
        <f t="shared" ref="E30" si="46">D30/227*100</f>
        <v>0</v>
      </c>
      <c r="F30" s="168">
        <v>1</v>
      </c>
      <c r="G30" s="180">
        <f t="shared" ref="G30" si="47">F30/227*100</f>
        <v>0.44052863436123352</v>
      </c>
      <c r="H30" s="182">
        <v>0</v>
      </c>
      <c r="I30" s="181">
        <f t="shared" ref="I30" si="48">H30/227*100</f>
        <v>0</v>
      </c>
      <c r="J30" s="168">
        <v>0</v>
      </c>
      <c r="K30" s="180">
        <f t="shared" ref="K30" si="49">J30/227*100</f>
        <v>0</v>
      </c>
      <c r="M30" s="167" t="s">
        <v>65</v>
      </c>
      <c r="N30" s="182">
        <v>30.2</v>
      </c>
    </row>
    <row r="31" spans="1:15" ht="18" customHeight="1">
      <c r="A31" s="167" t="s">
        <v>724</v>
      </c>
      <c r="B31" s="182">
        <v>0</v>
      </c>
      <c r="C31" s="180">
        <f t="shared" si="1"/>
        <v>0</v>
      </c>
      <c r="D31" s="182">
        <v>0</v>
      </c>
      <c r="E31" s="181">
        <f t="shared" ref="E31" si="50">D31/227*100</f>
        <v>0</v>
      </c>
      <c r="F31" s="168">
        <v>0</v>
      </c>
      <c r="G31" s="180">
        <f t="shared" ref="G31" si="51">F31/227*100</f>
        <v>0</v>
      </c>
      <c r="H31" s="182">
        <v>0</v>
      </c>
      <c r="I31" s="181">
        <f t="shared" ref="I31" si="52">H31/227*100</f>
        <v>0</v>
      </c>
      <c r="J31" s="168">
        <v>1</v>
      </c>
      <c r="K31" s="180">
        <f t="shared" ref="K31" si="53">J31/227*100</f>
        <v>0.44052863436123352</v>
      </c>
      <c r="M31" s="184" t="s">
        <v>64</v>
      </c>
      <c r="N31" s="185">
        <v>11.2</v>
      </c>
    </row>
    <row r="32" spans="1:15" ht="18" customHeight="1">
      <c r="A32" s="167" t="s">
        <v>725</v>
      </c>
      <c r="B32" s="182">
        <v>0</v>
      </c>
      <c r="C32" s="180">
        <f>B32/227*100</f>
        <v>0</v>
      </c>
      <c r="D32" s="182">
        <v>0</v>
      </c>
      <c r="E32" s="181">
        <f>D32/227*100</f>
        <v>0</v>
      </c>
      <c r="F32" s="168">
        <v>0</v>
      </c>
      <c r="G32" s="180">
        <f>F32/227*100</f>
        <v>0</v>
      </c>
      <c r="H32" s="182">
        <v>0</v>
      </c>
      <c r="I32" s="181">
        <f>H32/227*100</f>
        <v>0</v>
      </c>
      <c r="J32" s="168">
        <v>0</v>
      </c>
      <c r="K32" s="180">
        <f>J32/227*100</f>
        <v>0</v>
      </c>
      <c r="M32" s="47" t="s">
        <v>562</v>
      </c>
    </row>
    <row r="33" spans="1:11" ht="18" customHeight="1">
      <c r="A33" s="167" t="s">
        <v>726</v>
      </c>
      <c r="B33" s="182">
        <v>0</v>
      </c>
      <c r="C33" s="180">
        <f t="shared" si="1"/>
        <v>0</v>
      </c>
      <c r="D33" s="182">
        <v>0</v>
      </c>
      <c r="E33" s="181">
        <f t="shared" ref="E33" si="54">D33/227*100</f>
        <v>0</v>
      </c>
      <c r="F33" s="168">
        <v>0</v>
      </c>
      <c r="G33" s="180">
        <f t="shared" ref="G33" si="55">F33/227*100</f>
        <v>0</v>
      </c>
      <c r="H33" s="182">
        <v>0</v>
      </c>
      <c r="I33" s="181">
        <f t="shared" ref="I33" si="56">H33/227*100</f>
        <v>0</v>
      </c>
      <c r="J33" s="168">
        <v>0</v>
      </c>
      <c r="K33" s="180">
        <f t="shared" ref="K33" si="57">J33/227*100</f>
        <v>0</v>
      </c>
    </row>
    <row r="34" spans="1:11" ht="18" customHeight="1">
      <c r="A34" s="167" t="s">
        <v>727</v>
      </c>
      <c r="B34" s="182">
        <v>0</v>
      </c>
      <c r="C34" s="180">
        <f t="shared" si="1"/>
        <v>0</v>
      </c>
      <c r="D34" s="182">
        <v>0</v>
      </c>
      <c r="E34" s="181">
        <f t="shared" ref="E34" si="58">D34/227*100</f>
        <v>0</v>
      </c>
      <c r="F34" s="168">
        <v>0</v>
      </c>
      <c r="G34" s="180">
        <f t="shared" ref="G34" si="59">F34/227*100</f>
        <v>0</v>
      </c>
      <c r="H34" s="182">
        <v>0</v>
      </c>
      <c r="I34" s="181">
        <f t="shared" ref="I34" si="60">H34/227*100</f>
        <v>0</v>
      </c>
      <c r="J34" s="168">
        <v>0</v>
      </c>
      <c r="K34" s="180">
        <f t="shared" ref="K34" si="61">J34/227*100</f>
        <v>0</v>
      </c>
    </row>
    <row r="35" spans="1:11" ht="18" customHeight="1">
      <c r="A35" s="167" t="s">
        <v>728</v>
      </c>
      <c r="B35" s="182">
        <v>0</v>
      </c>
      <c r="C35" s="180">
        <f t="shared" si="1"/>
        <v>0</v>
      </c>
      <c r="D35" s="182">
        <v>0</v>
      </c>
      <c r="E35" s="181">
        <f t="shared" ref="E35" si="62">D35/227*100</f>
        <v>0</v>
      </c>
      <c r="F35" s="168">
        <v>0</v>
      </c>
      <c r="G35" s="180">
        <f t="shared" ref="G35" si="63">F35/227*100</f>
        <v>0</v>
      </c>
      <c r="H35" s="182">
        <v>0</v>
      </c>
      <c r="I35" s="181">
        <f t="shared" ref="I35" si="64">H35/227*100</f>
        <v>0</v>
      </c>
      <c r="J35" s="168">
        <v>0</v>
      </c>
      <c r="K35" s="180">
        <f t="shared" ref="K35" si="65">J35/227*100</f>
        <v>0</v>
      </c>
    </row>
    <row r="36" spans="1:11" ht="18" customHeight="1">
      <c r="A36" s="167" t="s">
        <v>23</v>
      </c>
      <c r="B36" s="182">
        <v>29</v>
      </c>
      <c r="C36" s="180">
        <f t="shared" si="1"/>
        <v>12.77533039647577</v>
      </c>
      <c r="D36" s="182">
        <v>52</v>
      </c>
      <c r="E36" s="181">
        <f t="shared" ref="E36" si="66">D36/227*100</f>
        <v>22.907488986784141</v>
      </c>
      <c r="F36" s="168">
        <v>53</v>
      </c>
      <c r="G36" s="180">
        <f t="shared" ref="G36" si="67">F36/227*100</f>
        <v>23.348017621145374</v>
      </c>
      <c r="H36" s="182">
        <v>154</v>
      </c>
      <c r="I36" s="181">
        <f t="shared" ref="I36" si="68">H36/227*100</f>
        <v>67.841409691629963</v>
      </c>
      <c r="J36" s="168">
        <v>40</v>
      </c>
      <c r="K36" s="180">
        <f t="shared" ref="K36" si="69">J36/227*100</f>
        <v>17.621145374449341</v>
      </c>
    </row>
    <row r="37" spans="1:11" ht="18" customHeight="1">
      <c r="A37" s="169" t="s">
        <v>2</v>
      </c>
      <c r="B37" s="186">
        <f>SUM(B18:B36)</f>
        <v>227</v>
      </c>
      <c r="C37" s="174">
        <v>100</v>
      </c>
      <c r="D37" s="186">
        <v>227</v>
      </c>
      <c r="E37" s="187">
        <v>100</v>
      </c>
      <c r="F37" s="188">
        <v>227</v>
      </c>
      <c r="G37" s="174">
        <v>100</v>
      </c>
      <c r="H37" s="186">
        <v>227</v>
      </c>
      <c r="I37" s="187">
        <v>100</v>
      </c>
      <c r="J37" s="188">
        <v>227</v>
      </c>
      <c r="K37" s="174">
        <v>100</v>
      </c>
    </row>
    <row r="38" spans="1:11" ht="18" customHeight="1"/>
    <row r="39" spans="1:11" ht="18" customHeight="1"/>
    <row r="40" spans="1:11" ht="18" customHeight="1"/>
    <row r="41" spans="1:11" ht="18" customHeight="1"/>
    <row r="42" spans="1:11" ht="18" customHeight="1"/>
    <row r="43" spans="1:11" ht="18" customHeight="1"/>
    <row r="44" spans="1:11" ht="18" customHeight="1"/>
    <row r="45" spans="1:11" ht="18" customHeight="1"/>
    <row r="46" spans="1:11" ht="18" customHeight="1"/>
    <row r="47" spans="1:11" ht="18" customHeight="1"/>
    <row r="48" spans="1:11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17">
    <mergeCell ref="B13:C16"/>
    <mergeCell ref="D13:E16"/>
    <mergeCell ref="F13:G16"/>
    <mergeCell ref="H13:I16"/>
    <mergeCell ref="J13:K16"/>
    <mergeCell ref="D8:E8"/>
    <mergeCell ref="B3:C3"/>
    <mergeCell ref="B4:C4"/>
    <mergeCell ref="B5:C5"/>
    <mergeCell ref="B6:C6"/>
    <mergeCell ref="B7:C7"/>
    <mergeCell ref="B8:C8"/>
    <mergeCell ref="D3:E3"/>
    <mergeCell ref="D4:E4"/>
    <mergeCell ref="D5:E5"/>
    <mergeCell ref="D6:E6"/>
    <mergeCell ref="D7:E7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（問2-21～24）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Q100"/>
  <sheetViews>
    <sheetView topLeftCell="A63" workbookViewId="0">
      <selection activeCell="A70" sqref="A70"/>
    </sheetView>
  </sheetViews>
  <sheetFormatPr defaultRowHeight="13.5"/>
  <cols>
    <col min="1" max="1" width="14.625" style="29" customWidth="1"/>
    <col min="3" max="3" width="9" customWidth="1"/>
    <col min="4" max="4" width="4.625" style="2" customWidth="1"/>
    <col min="5" max="5" width="14.625" style="29" customWidth="1"/>
    <col min="8" max="8" width="9" style="2"/>
    <col min="9" max="9" width="9" style="29"/>
    <col min="12" max="12" width="9" style="2"/>
    <col min="13" max="13" width="9" style="29"/>
    <col min="16" max="16" width="9" style="2"/>
    <col min="17" max="17" width="9" style="29"/>
  </cols>
  <sheetData>
    <row r="1" spans="1:8" ht="18" customHeight="1">
      <c r="A1" s="38" t="s">
        <v>729</v>
      </c>
    </row>
    <row r="2" spans="1:8" ht="18" customHeight="1"/>
    <row r="3" spans="1:8" ht="18" customHeight="1">
      <c r="A3" s="29" t="s">
        <v>561</v>
      </c>
    </row>
    <row r="4" spans="1:8" ht="18" customHeight="1">
      <c r="A4" s="47" t="s">
        <v>542</v>
      </c>
    </row>
    <row r="5" spans="1:8" ht="18" customHeight="1"/>
    <row r="6" spans="1:8" ht="18" customHeight="1">
      <c r="A6" s="29" t="s">
        <v>175</v>
      </c>
      <c r="C6" s="64"/>
      <c r="E6" s="29" t="s">
        <v>176</v>
      </c>
      <c r="H6" s="105"/>
    </row>
    <row r="7" spans="1:8" s="61" customFormat="1" ht="18" customHeight="1">
      <c r="A7" s="37"/>
      <c r="B7" s="36" t="s">
        <v>24</v>
      </c>
      <c r="C7" s="37" t="s">
        <v>25</v>
      </c>
      <c r="D7" s="94"/>
      <c r="E7" s="37"/>
      <c r="F7" s="36" t="s">
        <v>24</v>
      </c>
      <c r="G7" s="37" t="s">
        <v>25</v>
      </c>
      <c r="H7" s="94"/>
    </row>
    <row r="8" spans="1:8" ht="18" customHeight="1">
      <c r="A8" s="29" t="s">
        <v>249</v>
      </c>
      <c r="B8" s="82">
        <v>19</v>
      </c>
      <c r="C8" s="3">
        <f>B8/191*100</f>
        <v>9.9476439790575917</v>
      </c>
      <c r="E8" s="29" t="s">
        <v>249</v>
      </c>
      <c r="F8" s="82">
        <v>9</v>
      </c>
      <c r="G8" s="3">
        <f>F8/191*100</f>
        <v>4.7120418848167542</v>
      </c>
    </row>
    <row r="9" spans="1:8" ht="18" customHeight="1">
      <c r="A9" s="29" t="s">
        <v>545</v>
      </c>
      <c r="B9" s="82">
        <v>61</v>
      </c>
      <c r="C9" s="3">
        <f t="shared" ref="C9:C11" si="0">B9/191*100</f>
        <v>31.937172774869111</v>
      </c>
      <c r="E9" s="29" t="s">
        <v>545</v>
      </c>
      <c r="F9" s="82">
        <v>20</v>
      </c>
      <c r="G9" s="3">
        <f t="shared" ref="G9:G11" si="1">F9/191*100</f>
        <v>10.471204188481675</v>
      </c>
    </row>
    <row r="10" spans="1:8" ht="18" customHeight="1">
      <c r="A10" s="29" t="s">
        <v>250</v>
      </c>
      <c r="B10" s="82">
        <v>102</v>
      </c>
      <c r="C10" s="3">
        <f t="shared" si="0"/>
        <v>53.403141361256544</v>
      </c>
      <c r="E10" s="29" t="s">
        <v>250</v>
      </c>
      <c r="F10" s="82">
        <v>150</v>
      </c>
      <c r="G10" s="3">
        <f t="shared" si="1"/>
        <v>78.534031413612567</v>
      </c>
    </row>
    <row r="11" spans="1:8" ht="18" customHeight="1">
      <c r="A11" s="29" t="s">
        <v>23</v>
      </c>
      <c r="B11" s="82">
        <v>9</v>
      </c>
      <c r="C11" s="3">
        <f t="shared" si="0"/>
        <v>4.7120418848167542</v>
      </c>
      <c r="E11" s="29" t="s">
        <v>23</v>
      </c>
      <c r="F11" s="82">
        <v>12</v>
      </c>
      <c r="G11" s="3">
        <f t="shared" si="1"/>
        <v>6.2827225130890048</v>
      </c>
    </row>
    <row r="12" spans="1:8" ht="18" customHeight="1">
      <c r="A12" s="30" t="s">
        <v>2</v>
      </c>
      <c r="B12" s="35">
        <v>191</v>
      </c>
      <c r="C12" s="21">
        <v>100</v>
      </c>
      <c r="E12" s="30" t="s">
        <v>2</v>
      </c>
      <c r="F12" s="35">
        <v>191</v>
      </c>
      <c r="G12" s="21">
        <v>100</v>
      </c>
    </row>
    <row r="13" spans="1:8" ht="18" customHeight="1"/>
    <row r="14" spans="1:8" ht="18" customHeight="1">
      <c r="A14" s="29" t="s">
        <v>177</v>
      </c>
      <c r="E14" s="29" t="s">
        <v>178</v>
      </c>
    </row>
    <row r="15" spans="1:8" ht="18" customHeight="1">
      <c r="A15" s="37"/>
      <c r="B15" s="36" t="s">
        <v>24</v>
      </c>
      <c r="C15" s="37" t="s">
        <v>25</v>
      </c>
      <c r="D15" s="94"/>
      <c r="E15" s="37"/>
      <c r="F15" s="36" t="s">
        <v>24</v>
      </c>
      <c r="G15" s="37" t="s">
        <v>25</v>
      </c>
      <c r="H15" s="94"/>
    </row>
    <row r="16" spans="1:8" ht="18" customHeight="1">
      <c r="A16" s="29" t="s">
        <v>249</v>
      </c>
      <c r="B16" s="82">
        <v>12</v>
      </c>
      <c r="C16" s="3">
        <f>B16/191*100</f>
        <v>6.2827225130890048</v>
      </c>
      <c r="E16" s="29" t="s">
        <v>249</v>
      </c>
      <c r="F16" s="82">
        <v>4</v>
      </c>
      <c r="G16" s="3">
        <f>F16/191*100</f>
        <v>2.0942408376963351</v>
      </c>
    </row>
    <row r="17" spans="1:7" ht="18" customHeight="1">
      <c r="A17" s="29" t="s">
        <v>545</v>
      </c>
      <c r="B17" s="82">
        <v>35</v>
      </c>
      <c r="C17" s="3">
        <f t="shared" ref="C17:C19" si="2">B17/191*100</f>
        <v>18.32460732984293</v>
      </c>
      <c r="E17" s="29" t="s">
        <v>545</v>
      </c>
      <c r="F17" s="82">
        <v>14</v>
      </c>
      <c r="G17" s="3">
        <f t="shared" ref="G17:G19" si="3">F17/191*100</f>
        <v>7.3298429319371721</v>
      </c>
    </row>
    <row r="18" spans="1:7" ht="18" customHeight="1">
      <c r="A18" s="29" t="s">
        <v>250</v>
      </c>
      <c r="B18" s="82">
        <v>134</v>
      </c>
      <c r="C18" s="3">
        <f t="shared" si="2"/>
        <v>70.157068062827221</v>
      </c>
      <c r="E18" s="29" t="s">
        <v>250</v>
      </c>
      <c r="F18" s="82">
        <v>162</v>
      </c>
      <c r="G18" s="3">
        <f t="shared" si="3"/>
        <v>84.816753926701566</v>
      </c>
    </row>
    <row r="19" spans="1:7" ht="18" customHeight="1">
      <c r="A19" s="29" t="s">
        <v>23</v>
      </c>
      <c r="B19" s="82">
        <v>10</v>
      </c>
      <c r="C19" s="3">
        <f t="shared" si="2"/>
        <v>5.2356020942408374</v>
      </c>
      <c r="E19" s="29" t="s">
        <v>23</v>
      </c>
      <c r="F19" s="82">
        <v>11</v>
      </c>
      <c r="G19" s="3">
        <f t="shared" si="3"/>
        <v>5.7591623036649215</v>
      </c>
    </row>
    <row r="20" spans="1:7" ht="18" customHeight="1">
      <c r="A20" s="30" t="s">
        <v>2</v>
      </c>
      <c r="B20" s="35">
        <v>191</v>
      </c>
      <c r="C20" s="21">
        <v>100</v>
      </c>
      <c r="E20" s="30" t="s">
        <v>2</v>
      </c>
      <c r="F20" s="35">
        <v>191</v>
      </c>
      <c r="G20" s="21">
        <v>100</v>
      </c>
    </row>
    <row r="21" spans="1:7" ht="18" customHeight="1"/>
    <row r="22" spans="1:7" ht="18" customHeight="1">
      <c r="A22" s="29" t="s">
        <v>179</v>
      </c>
    </row>
    <row r="23" spans="1:7" ht="18" customHeight="1">
      <c r="A23" s="37"/>
      <c r="B23" s="36" t="s">
        <v>24</v>
      </c>
      <c r="C23" s="37" t="s">
        <v>25</v>
      </c>
    </row>
    <row r="24" spans="1:7" ht="18" customHeight="1">
      <c r="A24" s="29" t="s">
        <v>249</v>
      </c>
      <c r="B24" s="82">
        <v>1</v>
      </c>
      <c r="C24" s="3">
        <f>B24/191*100</f>
        <v>0.52356020942408377</v>
      </c>
    </row>
    <row r="25" spans="1:7" ht="18" customHeight="1">
      <c r="A25" s="29" t="s">
        <v>545</v>
      </c>
      <c r="B25" s="82">
        <v>11</v>
      </c>
      <c r="C25" s="3">
        <f t="shared" ref="C25:C27" si="4">B25/191*100</f>
        <v>5.7591623036649215</v>
      </c>
    </row>
    <row r="26" spans="1:7" ht="18" customHeight="1">
      <c r="A26" s="29" t="s">
        <v>250</v>
      </c>
      <c r="B26" s="82">
        <v>169</v>
      </c>
      <c r="C26" s="3">
        <f t="shared" si="4"/>
        <v>88.481675392670155</v>
      </c>
    </row>
    <row r="27" spans="1:7" ht="18" customHeight="1">
      <c r="A27" s="29" t="s">
        <v>23</v>
      </c>
      <c r="B27" s="82">
        <v>10</v>
      </c>
      <c r="C27" s="3">
        <f t="shared" si="4"/>
        <v>5.2356020942408374</v>
      </c>
    </row>
    <row r="28" spans="1:7" ht="18" customHeight="1">
      <c r="A28" s="30" t="s">
        <v>2</v>
      </c>
      <c r="B28" s="35">
        <v>191</v>
      </c>
      <c r="C28" s="21">
        <v>100</v>
      </c>
    </row>
    <row r="29" spans="1:7" ht="18" customHeight="1"/>
    <row r="30" spans="1:7" ht="18" customHeight="1"/>
    <row r="31" spans="1:7" ht="18" customHeight="1"/>
    <row r="32" spans="1:7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（問3-1）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</sheetPr>
  <dimension ref="A1:U98"/>
  <sheetViews>
    <sheetView workbookViewId="0"/>
  </sheetViews>
  <sheetFormatPr defaultRowHeight="13.5"/>
  <cols>
    <col min="1" max="1" width="27.625" style="29" customWidth="1"/>
    <col min="2" max="3" width="7.625" customWidth="1"/>
    <col min="4" max="4" width="4.625" style="2" customWidth="1"/>
    <col min="5" max="5" width="27.625" style="29" customWidth="1"/>
    <col min="6" max="7" width="7.625" customWidth="1"/>
    <col min="8" max="8" width="9" style="2"/>
    <col min="9" max="9" width="9" style="29"/>
    <col min="12" max="12" width="9" style="2"/>
    <col min="13" max="13" width="9" style="29"/>
    <col min="16" max="16" width="9" style="2"/>
    <col min="17" max="17" width="9" style="29"/>
    <col min="20" max="20" width="9" style="2"/>
    <col min="21" max="21" width="9" style="29"/>
  </cols>
  <sheetData>
    <row r="1" spans="1:8" ht="18" customHeight="1">
      <c r="A1" s="29" t="s">
        <v>560</v>
      </c>
    </row>
    <row r="2" spans="1:8" ht="18" customHeight="1">
      <c r="A2" s="47" t="s">
        <v>542</v>
      </c>
    </row>
    <row r="3" spans="1:8" ht="18" customHeight="1"/>
    <row r="4" spans="1:8" ht="18" customHeight="1">
      <c r="A4" s="29" t="s">
        <v>180</v>
      </c>
      <c r="C4" s="64"/>
      <c r="E4" s="29" t="s">
        <v>181</v>
      </c>
      <c r="H4" s="105"/>
    </row>
    <row r="5" spans="1:8" s="61" customFormat="1" ht="18" customHeight="1">
      <c r="A5" s="37"/>
      <c r="B5" s="36" t="s">
        <v>24</v>
      </c>
      <c r="C5" s="37" t="s">
        <v>25</v>
      </c>
      <c r="D5" s="94"/>
      <c r="E5" s="37"/>
      <c r="F5" s="36" t="s">
        <v>24</v>
      </c>
      <c r="G5" s="37" t="s">
        <v>25</v>
      </c>
      <c r="H5" s="94"/>
    </row>
    <row r="6" spans="1:8" ht="18" customHeight="1">
      <c r="A6" s="29" t="s">
        <v>251</v>
      </c>
      <c r="B6" s="82">
        <v>81</v>
      </c>
      <c r="C6" s="3">
        <v>42.7083333333333</v>
      </c>
      <c r="E6" s="29" t="s">
        <v>251</v>
      </c>
      <c r="F6" s="82">
        <v>84</v>
      </c>
      <c r="G6" s="3">
        <v>44.2708333333333</v>
      </c>
    </row>
    <row r="7" spans="1:8" ht="18" customHeight="1">
      <c r="A7" s="29" t="s">
        <v>252</v>
      </c>
      <c r="B7" s="82">
        <v>80</v>
      </c>
      <c r="C7" s="3">
        <v>41.6666666666667</v>
      </c>
      <c r="E7" s="29" t="s">
        <v>252</v>
      </c>
      <c r="F7" s="82">
        <v>84</v>
      </c>
      <c r="G7" s="3">
        <v>43.75</v>
      </c>
    </row>
    <row r="8" spans="1:8" ht="18" customHeight="1">
      <c r="A8" s="29" t="s">
        <v>253</v>
      </c>
      <c r="B8" s="82">
        <v>14</v>
      </c>
      <c r="C8" s="3">
        <v>7.2916666666666696</v>
      </c>
      <c r="E8" s="29" t="s">
        <v>253</v>
      </c>
      <c r="F8" s="82">
        <v>9</v>
      </c>
      <c r="G8" s="3">
        <v>4.6875</v>
      </c>
    </row>
    <row r="9" spans="1:8" ht="18" customHeight="1">
      <c r="A9" s="29" t="s">
        <v>254</v>
      </c>
      <c r="B9" s="82">
        <v>8</v>
      </c>
      <c r="C9" s="3">
        <v>4.1666666666666696</v>
      </c>
      <c r="E9" s="29" t="s">
        <v>254</v>
      </c>
      <c r="F9" s="82">
        <v>7</v>
      </c>
      <c r="G9" s="3">
        <v>3.6458333333333299</v>
      </c>
    </row>
    <row r="10" spans="1:8" ht="18" customHeight="1">
      <c r="A10" s="29" t="s">
        <v>23</v>
      </c>
      <c r="B10" s="82">
        <v>8</v>
      </c>
      <c r="C10" s="3">
        <v>4.1666666666666696</v>
      </c>
      <c r="E10" s="29" t="s">
        <v>23</v>
      </c>
      <c r="F10" s="82">
        <v>7</v>
      </c>
      <c r="G10" s="3">
        <v>3.6458333333333299</v>
      </c>
    </row>
    <row r="11" spans="1:8" ht="18" customHeight="1">
      <c r="A11" s="30" t="s">
        <v>2</v>
      </c>
      <c r="B11" s="35">
        <v>191</v>
      </c>
      <c r="C11" s="21">
        <v>100</v>
      </c>
      <c r="E11" s="30" t="s">
        <v>2</v>
      </c>
      <c r="F11" s="35">
        <v>191</v>
      </c>
      <c r="G11" s="21">
        <v>100</v>
      </c>
    </row>
    <row r="12" spans="1:8" ht="18" customHeight="1"/>
    <row r="13" spans="1:8" ht="18" customHeight="1">
      <c r="A13" s="29" t="s">
        <v>182</v>
      </c>
      <c r="E13" s="29" t="s">
        <v>183</v>
      </c>
    </row>
    <row r="14" spans="1:8" ht="18" customHeight="1">
      <c r="A14" s="37"/>
      <c r="B14" s="36" t="s">
        <v>24</v>
      </c>
      <c r="C14" s="37" t="s">
        <v>25</v>
      </c>
      <c r="D14" s="94"/>
      <c r="E14" s="37"/>
      <c r="F14" s="36" t="s">
        <v>24</v>
      </c>
      <c r="G14" s="37" t="s">
        <v>25</v>
      </c>
      <c r="H14" s="94"/>
    </row>
    <row r="15" spans="1:8" ht="18" customHeight="1">
      <c r="A15" s="29" t="s">
        <v>251</v>
      </c>
      <c r="B15" s="82">
        <v>41</v>
      </c>
      <c r="C15" s="3">
        <f>B15/191*100</f>
        <v>21.465968586387437</v>
      </c>
      <c r="E15" s="29" t="s">
        <v>251</v>
      </c>
      <c r="F15" s="82">
        <v>12</v>
      </c>
      <c r="G15" s="3">
        <f>F15/191*100</f>
        <v>6.2827225130890048</v>
      </c>
    </row>
    <row r="16" spans="1:8" ht="18" customHeight="1">
      <c r="A16" s="29" t="s">
        <v>252</v>
      </c>
      <c r="B16" s="82">
        <v>46</v>
      </c>
      <c r="C16" s="3">
        <f t="shared" ref="C16:C18" si="0">B16/191*100</f>
        <v>24.083769633507853</v>
      </c>
      <c r="E16" s="29" t="s">
        <v>252</v>
      </c>
      <c r="F16" s="82">
        <v>29</v>
      </c>
      <c r="G16" s="3">
        <f t="shared" ref="G16:G18" si="1">F16/191*100</f>
        <v>15.183246073298429</v>
      </c>
    </row>
    <row r="17" spans="1:7" ht="18" customHeight="1">
      <c r="A17" s="29" t="s">
        <v>253</v>
      </c>
      <c r="B17" s="82">
        <v>52</v>
      </c>
      <c r="C17" s="3">
        <f t="shared" si="0"/>
        <v>27.225130890052355</v>
      </c>
      <c r="E17" s="29" t="s">
        <v>253</v>
      </c>
      <c r="F17" s="82">
        <v>30</v>
      </c>
      <c r="G17" s="3">
        <f t="shared" si="1"/>
        <v>15.706806282722512</v>
      </c>
    </row>
    <row r="18" spans="1:7" ht="18" customHeight="1">
      <c r="A18" s="29" t="s">
        <v>254</v>
      </c>
      <c r="B18" s="82">
        <v>41</v>
      </c>
      <c r="C18" s="3">
        <f t="shared" si="0"/>
        <v>21.465968586387437</v>
      </c>
      <c r="E18" s="29" t="s">
        <v>254</v>
      </c>
      <c r="F18" s="82">
        <v>107</v>
      </c>
      <c r="G18" s="3">
        <f t="shared" si="1"/>
        <v>56.02094240837696</v>
      </c>
    </row>
    <row r="19" spans="1:7" ht="18" customHeight="1">
      <c r="A19" s="29" t="s">
        <v>23</v>
      </c>
      <c r="B19" s="82">
        <v>11</v>
      </c>
      <c r="C19" s="3">
        <f>B19/191*100</f>
        <v>5.7591623036649215</v>
      </c>
      <c r="E19" s="29" t="s">
        <v>23</v>
      </c>
      <c r="F19" s="82">
        <v>13</v>
      </c>
      <c r="G19" s="3">
        <f>F19/191*100</f>
        <v>6.8062827225130889</v>
      </c>
    </row>
    <row r="20" spans="1:7" ht="18" customHeight="1">
      <c r="A20" s="30" t="s">
        <v>2</v>
      </c>
      <c r="B20" s="35">
        <v>191</v>
      </c>
      <c r="C20" s="21">
        <v>100</v>
      </c>
      <c r="E20" s="30" t="s">
        <v>2</v>
      </c>
      <c r="F20" s="35">
        <v>191</v>
      </c>
      <c r="G20" s="21">
        <v>100</v>
      </c>
    </row>
    <row r="21" spans="1:7" ht="18" customHeight="1"/>
    <row r="22" spans="1:7" ht="18" customHeight="1">
      <c r="A22" s="29" t="s">
        <v>184</v>
      </c>
      <c r="E22" s="29" t="s">
        <v>185</v>
      </c>
    </row>
    <row r="23" spans="1:7" ht="18" customHeight="1">
      <c r="A23" s="37"/>
      <c r="B23" s="36" t="s">
        <v>24</v>
      </c>
      <c r="C23" s="37" t="s">
        <v>25</v>
      </c>
      <c r="D23" s="94"/>
      <c r="E23" s="37"/>
      <c r="F23" s="36" t="s">
        <v>24</v>
      </c>
      <c r="G23" s="37" t="s">
        <v>25</v>
      </c>
    </row>
    <row r="24" spans="1:7" ht="18" customHeight="1">
      <c r="A24" s="29" t="s">
        <v>251</v>
      </c>
      <c r="B24" s="82">
        <v>53</v>
      </c>
      <c r="C24" s="3">
        <f>B24/191*100</f>
        <v>27.748691099476442</v>
      </c>
      <c r="E24" s="29" t="s">
        <v>251</v>
      </c>
      <c r="F24" s="82">
        <v>55</v>
      </c>
      <c r="G24" s="3">
        <f>F24/191*100</f>
        <v>28.795811518324609</v>
      </c>
    </row>
    <row r="25" spans="1:7" ht="18" customHeight="1">
      <c r="A25" s="29" t="s">
        <v>252</v>
      </c>
      <c r="B25" s="82">
        <v>80</v>
      </c>
      <c r="C25" s="3">
        <f t="shared" ref="C25:C27" si="2">B25/191*100</f>
        <v>41.8848167539267</v>
      </c>
      <c r="E25" s="29" t="s">
        <v>252</v>
      </c>
      <c r="F25" s="82">
        <v>87</v>
      </c>
      <c r="G25" s="3">
        <f t="shared" ref="G25:G27" si="3">F25/191*100</f>
        <v>45.549738219895289</v>
      </c>
    </row>
    <row r="26" spans="1:7" ht="18" customHeight="1">
      <c r="A26" s="29" t="s">
        <v>253</v>
      </c>
      <c r="B26" s="82">
        <v>28</v>
      </c>
      <c r="C26" s="3">
        <f t="shared" si="2"/>
        <v>14.659685863874344</v>
      </c>
      <c r="E26" s="29" t="s">
        <v>253</v>
      </c>
      <c r="F26" s="82">
        <v>26</v>
      </c>
      <c r="G26" s="3">
        <f t="shared" si="3"/>
        <v>13.612565445026178</v>
      </c>
    </row>
    <row r="27" spans="1:7" ht="18" customHeight="1">
      <c r="A27" s="29" t="s">
        <v>254</v>
      </c>
      <c r="B27" s="82">
        <v>22</v>
      </c>
      <c r="C27" s="3">
        <f t="shared" si="2"/>
        <v>11.518324607329843</v>
      </c>
      <c r="E27" s="29" t="s">
        <v>254</v>
      </c>
      <c r="F27" s="82">
        <v>14</v>
      </c>
      <c r="G27" s="3">
        <f t="shared" si="3"/>
        <v>7.3298429319371721</v>
      </c>
    </row>
    <row r="28" spans="1:7" ht="18" customHeight="1">
      <c r="A28" s="29" t="s">
        <v>23</v>
      </c>
      <c r="B28" s="82">
        <v>8</v>
      </c>
      <c r="C28" s="3">
        <f>B28/191*100</f>
        <v>4.1884816753926701</v>
      </c>
      <c r="E28" s="29" t="s">
        <v>23</v>
      </c>
      <c r="F28" s="82">
        <v>9</v>
      </c>
      <c r="G28" s="3">
        <f>F28/191*100</f>
        <v>4.7120418848167542</v>
      </c>
    </row>
    <row r="29" spans="1:7" ht="18" customHeight="1">
      <c r="A29" s="30" t="s">
        <v>2</v>
      </c>
      <c r="B29" s="35">
        <v>191</v>
      </c>
      <c r="C29" s="21">
        <v>100</v>
      </c>
      <c r="E29" s="30" t="s">
        <v>2</v>
      </c>
      <c r="F29" s="35">
        <v>191</v>
      </c>
      <c r="G29" s="21">
        <v>100</v>
      </c>
    </row>
    <row r="30" spans="1:7" ht="18" customHeight="1"/>
    <row r="31" spans="1:7" ht="18" customHeight="1"/>
    <row r="32" spans="1:7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（問3-2）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1:D97"/>
  <sheetViews>
    <sheetView workbookViewId="0"/>
  </sheetViews>
  <sheetFormatPr defaultRowHeight="13.5"/>
  <cols>
    <col min="1" max="1" width="25.5" style="29" customWidth="1"/>
  </cols>
  <sheetData>
    <row r="1" spans="1:4" ht="18" customHeight="1">
      <c r="A1" s="29" t="s">
        <v>559</v>
      </c>
    </row>
    <row r="2" spans="1:4" ht="18" customHeight="1"/>
    <row r="3" spans="1:4" ht="18" customHeight="1">
      <c r="A3" s="29" t="s">
        <v>186</v>
      </c>
      <c r="C3" s="64"/>
      <c r="D3" s="64"/>
    </row>
    <row r="4" spans="1:4" s="61" customFormat="1" ht="18" customHeight="1">
      <c r="A4" s="37"/>
      <c r="B4" s="36" t="s">
        <v>24</v>
      </c>
      <c r="C4" s="37" t="s">
        <v>25</v>
      </c>
    </row>
    <row r="5" spans="1:4" ht="18" customHeight="1">
      <c r="A5" s="29" t="s">
        <v>188</v>
      </c>
      <c r="B5" s="82">
        <v>55</v>
      </c>
      <c r="C5" s="3">
        <f>B5/227*100</f>
        <v>24.229074889867842</v>
      </c>
    </row>
    <row r="6" spans="1:4" ht="18" customHeight="1">
      <c r="A6" s="29" t="s">
        <v>189</v>
      </c>
      <c r="B6" s="82">
        <v>47</v>
      </c>
      <c r="C6" s="3">
        <f t="shared" ref="C6:C10" si="0">B6/227*100</f>
        <v>20.704845814977972</v>
      </c>
    </row>
    <row r="7" spans="1:4" ht="18" customHeight="1">
      <c r="A7" s="29" t="s">
        <v>190</v>
      </c>
      <c r="B7" s="82">
        <v>30</v>
      </c>
      <c r="C7" s="3">
        <f t="shared" si="0"/>
        <v>13.215859030837004</v>
      </c>
    </row>
    <row r="8" spans="1:4" ht="18" customHeight="1">
      <c r="A8" s="29" t="s">
        <v>191</v>
      </c>
      <c r="B8" s="82">
        <v>4</v>
      </c>
      <c r="C8" s="3">
        <f t="shared" si="0"/>
        <v>1.7621145374449341</v>
      </c>
    </row>
    <row r="9" spans="1:4" ht="18" customHeight="1">
      <c r="A9" s="29" t="s">
        <v>192</v>
      </c>
      <c r="B9" s="82">
        <v>4</v>
      </c>
      <c r="C9" s="3">
        <f t="shared" si="0"/>
        <v>1.7621145374449341</v>
      </c>
    </row>
    <row r="10" spans="1:4" ht="18" customHeight="1">
      <c r="A10" s="29" t="s">
        <v>23</v>
      </c>
      <c r="B10" s="82">
        <v>87</v>
      </c>
      <c r="C10" s="3">
        <f t="shared" si="0"/>
        <v>38.325991189427313</v>
      </c>
    </row>
    <row r="11" spans="1:4" ht="18" customHeight="1">
      <c r="A11" s="30" t="s">
        <v>2</v>
      </c>
      <c r="B11" s="35">
        <v>227</v>
      </c>
      <c r="C11" s="21">
        <v>100</v>
      </c>
    </row>
    <row r="12" spans="1:4" ht="18" customHeight="1"/>
    <row r="13" spans="1:4" ht="18" customHeight="1">
      <c r="A13" s="29" t="s">
        <v>187</v>
      </c>
    </row>
    <row r="14" spans="1:4" ht="18" customHeight="1">
      <c r="A14" s="37"/>
      <c r="B14" s="36" t="s">
        <v>24</v>
      </c>
      <c r="C14" s="37" t="s">
        <v>25</v>
      </c>
    </row>
    <row r="15" spans="1:4" ht="18" customHeight="1">
      <c r="A15" s="29" t="s">
        <v>188</v>
      </c>
      <c r="B15" s="82">
        <v>7</v>
      </c>
      <c r="C15" s="3">
        <f>B15/227*100</f>
        <v>3.0837004405286343</v>
      </c>
    </row>
    <row r="16" spans="1:4" ht="18" customHeight="1">
      <c r="A16" s="29" t="s">
        <v>189</v>
      </c>
      <c r="B16" s="82">
        <v>6</v>
      </c>
      <c r="C16" s="3">
        <f t="shared" ref="C16:C20" si="1">B16/227*100</f>
        <v>2.643171806167401</v>
      </c>
    </row>
    <row r="17" spans="1:3" ht="18" customHeight="1">
      <c r="A17" s="29" t="s">
        <v>190</v>
      </c>
      <c r="B17" s="82">
        <v>32</v>
      </c>
      <c r="C17" s="3">
        <f t="shared" si="1"/>
        <v>14.096916299559473</v>
      </c>
    </row>
    <row r="18" spans="1:3" ht="18" customHeight="1">
      <c r="A18" s="29" t="s">
        <v>191</v>
      </c>
      <c r="B18" s="82">
        <v>33</v>
      </c>
      <c r="C18" s="3">
        <f t="shared" si="1"/>
        <v>14.537444933920703</v>
      </c>
    </row>
    <row r="19" spans="1:3" ht="18" customHeight="1">
      <c r="A19" s="29" t="s">
        <v>192</v>
      </c>
      <c r="B19" s="82">
        <v>62</v>
      </c>
      <c r="C19" s="3">
        <f t="shared" si="1"/>
        <v>27.312775330396477</v>
      </c>
    </row>
    <row r="20" spans="1:3" ht="18" customHeight="1">
      <c r="A20" s="29" t="s">
        <v>23</v>
      </c>
      <c r="B20" s="82">
        <v>87</v>
      </c>
      <c r="C20" s="3">
        <f t="shared" si="1"/>
        <v>38.325991189427313</v>
      </c>
    </row>
    <row r="21" spans="1:3" ht="18" customHeight="1">
      <c r="A21" s="30" t="s">
        <v>2</v>
      </c>
      <c r="B21" s="35">
        <v>227</v>
      </c>
      <c r="C21" s="21">
        <v>100</v>
      </c>
    </row>
    <row r="22" spans="1:3" ht="18" customHeight="1"/>
    <row r="23" spans="1:3" ht="18" customHeight="1"/>
    <row r="24" spans="1:3" ht="18" customHeight="1"/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（問3-3）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</sheetPr>
  <dimension ref="A1:BX131"/>
  <sheetViews>
    <sheetView zoomScale="51" zoomScaleNormal="51" workbookViewId="0"/>
  </sheetViews>
  <sheetFormatPr defaultRowHeight="13.5"/>
  <cols>
    <col min="1" max="1" width="20.625" style="29" customWidth="1"/>
    <col min="4" max="4" width="4.625" style="2" customWidth="1"/>
    <col min="5" max="5" width="20.625" style="29" customWidth="1"/>
    <col min="8" max="8" width="9" style="2"/>
    <col min="12" max="12" width="9" style="2"/>
    <col min="16" max="16" width="9" style="2"/>
    <col min="20" max="20" width="9" style="2"/>
    <col min="24" max="24" width="9" style="2"/>
    <col min="28" max="28" width="9" style="2"/>
    <col min="32" max="32" width="9" style="2"/>
    <col min="36" max="36" width="9" style="2"/>
    <col min="40" max="40" width="9" style="2"/>
    <col min="44" max="44" width="9" style="2"/>
    <col min="48" max="48" width="9" style="2"/>
    <col min="52" max="52" width="9" style="2"/>
    <col min="56" max="56" width="9" style="2"/>
    <col min="60" max="60" width="9" style="2"/>
    <col min="64" max="64" width="9" style="2"/>
    <col min="68" max="68" width="9" style="2"/>
    <col min="72" max="72" width="9" style="2"/>
    <col min="76" max="76" width="9" style="2"/>
  </cols>
  <sheetData>
    <row r="1" spans="1:31" ht="18" customHeight="1">
      <c r="A1" s="29" t="s">
        <v>572</v>
      </c>
      <c r="J1" s="225"/>
      <c r="K1" s="225"/>
      <c r="L1" s="225"/>
    </row>
    <row r="2" spans="1:31" ht="18" customHeight="1">
      <c r="J2" s="225"/>
      <c r="K2" s="225"/>
      <c r="L2" s="225"/>
    </row>
    <row r="3" spans="1:31" ht="18" customHeight="1">
      <c r="A3" s="202" t="s">
        <v>195</v>
      </c>
      <c r="B3" s="202"/>
      <c r="C3" s="202"/>
      <c r="E3" s="202" t="s">
        <v>196</v>
      </c>
      <c r="F3" s="202"/>
      <c r="G3" s="202"/>
      <c r="H3" s="105"/>
      <c r="J3" s="225"/>
      <c r="K3" s="225"/>
      <c r="L3" s="225"/>
    </row>
    <row r="4" spans="1:31" ht="18" customHeight="1">
      <c r="A4" s="203"/>
      <c r="B4" s="203"/>
      <c r="C4" s="203"/>
      <c r="E4" s="203"/>
      <c r="F4" s="203"/>
      <c r="G4" s="203"/>
      <c r="J4" s="225"/>
      <c r="K4" s="225"/>
      <c r="L4" s="225"/>
    </row>
    <row r="5" spans="1:31" s="61" customFormat="1" ht="18" customHeight="1">
      <c r="A5" s="37"/>
      <c r="B5" s="36" t="s">
        <v>24</v>
      </c>
      <c r="C5" s="37" t="s">
        <v>25</v>
      </c>
      <c r="D5" s="94"/>
      <c r="E5" s="37"/>
      <c r="F5" s="36" t="s">
        <v>24</v>
      </c>
      <c r="G5" s="37" t="s">
        <v>25</v>
      </c>
      <c r="H5" s="94"/>
    </row>
    <row r="6" spans="1:31" ht="18" customHeight="1">
      <c r="A6" s="29" t="s">
        <v>193</v>
      </c>
      <c r="B6" s="82">
        <v>15</v>
      </c>
      <c r="C6" s="3">
        <f>B6/227*100</f>
        <v>6.607929515418502</v>
      </c>
      <c r="E6" s="51" t="s">
        <v>193</v>
      </c>
      <c r="F6" s="82">
        <v>28</v>
      </c>
      <c r="G6" s="3">
        <f>F6/227*100</f>
        <v>12.334801762114537</v>
      </c>
    </row>
    <row r="7" spans="1:31" ht="18" customHeight="1">
      <c r="A7" s="29" t="s">
        <v>188</v>
      </c>
      <c r="B7" s="82">
        <v>28</v>
      </c>
      <c r="C7" s="3">
        <f t="shared" ref="C7:C13" si="0">B7/227*100</f>
        <v>12.334801762114537</v>
      </c>
      <c r="E7" s="51" t="s">
        <v>188</v>
      </c>
      <c r="F7" s="82">
        <v>46</v>
      </c>
      <c r="G7" s="3">
        <f t="shared" ref="G7:G13" si="1">F7/227*100</f>
        <v>20.264317180616739</v>
      </c>
    </row>
    <row r="8" spans="1:31" ht="18" customHeight="1">
      <c r="A8" s="29" t="s">
        <v>189</v>
      </c>
      <c r="B8" s="82">
        <v>39</v>
      </c>
      <c r="C8" s="3">
        <f t="shared" si="0"/>
        <v>17.180616740088105</v>
      </c>
      <c r="E8" s="29" t="s">
        <v>189</v>
      </c>
      <c r="F8" s="82">
        <v>32</v>
      </c>
      <c r="G8" s="3">
        <f t="shared" si="1"/>
        <v>14.096916299559473</v>
      </c>
    </row>
    <row r="9" spans="1:31" ht="18" customHeight="1">
      <c r="A9" s="29" t="s">
        <v>190</v>
      </c>
      <c r="B9" s="82">
        <v>24</v>
      </c>
      <c r="C9" s="3">
        <f t="shared" si="0"/>
        <v>10.572687224669604</v>
      </c>
      <c r="E9" s="29" t="s">
        <v>190</v>
      </c>
      <c r="F9" s="82">
        <v>20</v>
      </c>
      <c r="G9" s="3">
        <f t="shared" si="1"/>
        <v>8.8105726872246706</v>
      </c>
    </row>
    <row r="10" spans="1:31" ht="18" customHeight="1">
      <c r="A10" s="29" t="s">
        <v>191</v>
      </c>
      <c r="B10" s="82">
        <v>15</v>
      </c>
      <c r="C10" s="3">
        <f t="shared" si="0"/>
        <v>6.607929515418502</v>
      </c>
      <c r="E10" s="29" t="s">
        <v>191</v>
      </c>
      <c r="F10" s="82">
        <v>6</v>
      </c>
      <c r="G10" s="3">
        <f t="shared" si="1"/>
        <v>2.643171806167401</v>
      </c>
    </row>
    <row r="11" spans="1:31" ht="18" customHeight="1">
      <c r="A11" s="29" t="s">
        <v>192</v>
      </c>
      <c r="B11" s="82">
        <v>9</v>
      </c>
      <c r="C11" s="3">
        <f t="shared" si="0"/>
        <v>3.9647577092511015</v>
      </c>
      <c r="E11" s="29" t="s">
        <v>192</v>
      </c>
      <c r="F11" s="82">
        <v>1</v>
      </c>
      <c r="G11" s="3">
        <f t="shared" si="1"/>
        <v>0.44052863436123352</v>
      </c>
    </row>
    <row r="12" spans="1:31" ht="18" customHeight="1">
      <c r="A12" s="29" t="s">
        <v>194</v>
      </c>
      <c r="B12" s="82">
        <v>10</v>
      </c>
      <c r="C12" s="3">
        <f t="shared" si="0"/>
        <v>4.4052863436123353</v>
      </c>
      <c r="E12" s="29" t="s">
        <v>194</v>
      </c>
      <c r="F12" s="82">
        <v>6</v>
      </c>
      <c r="G12" s="3">
        <f t="shared" si="1"/>
        <v>2.643171806167401</v>
      </c>
    </row>
    <row r="13" spans="1:31" ht="18" customHeight="1">
      <c r="A13" s="29" t="s">
        <v>23</v>
      </c>
      <c r="B13" s="82">
        <v>87</v>
      </c>
      <c r="C13" s="3">
        <f t="shared" si="0"/>
        <v>38.325991189427313</v>
      </c>
      <c r="E13" s="29" t="s">
        <v>23</v>
      </c>
      <c r="F13" s="82">
        <v>88</v>
      </c>
      <c r="G13" s="3">
        <f t="shared" si="1"/>
        <v>38.766519823788549</v>
      </c>
    </row>
    <row r="14" spans="1:31" ht="18" customHeight="1">
      <c r="A14" s="30" t="s">
        <v>2</v>
      </c>
      <c r="B14" s="35">
        <f>SUM(B6:B13)</f>
        <v>227</v>
      </c>
      <c r="C14" s="21">
        <v>100</v>
      </c>
      <c r="E14" s="30" t="s">
        <v>2</v>
      </c>
      <c r="F14" s="35">
        <f>SUM(F6:F13)</f>
        <v>227</v>
      </c>
      <c r="G14" s="21">
        <v>100</v>
      </c>
    </row>
    <row r="15" spans="1:31" ht="18" customHeight="1">
      <c r="AC15" s="2"/>
      <c r="AD15" s="2"/>
      <c r="AE15" s="2"/>
    </row>
    <row r="16" spans="1:31" ht="18" customHeight="1">
      <c r="A16" s="202" t="s">
        <v>197</v>
      </c>
      <c r="B16" s="202"/>
      <c r="C16" s="202"/>
      <c r="E16" s="202" t="s">
        <v>198</v>
      </c>
      <c r="F16" s="202"/>
      <c r="G16" s="202"/>
    </row>
    <row r="17" spans="1:8" ht="18" customHeight="1">
      <c r="A17" s="203"/>
      <c r="B17" s="203"/>
      <c r="C17" s="203"/>
      <c r="E17" s="203"/>
      <c r="F17" s="203"/>
      <c r="G17" s="203"/>
    </row>
    <row r="18" spans="1:8" ht="18" customHeight="1">
      <c r="A18" s="37"/>
      <c r="B18" s="36" t="s">
        <v>24</v>
      </c>
      <c r="C18" s="37" t="s">
        <v>25</v>
      </c>
      <c r="D18" s="94"/>
      <c r="E18" s="37"/>
      <c r="F18" s="36" t="s">
        <v>24</v>
      </c>
      <c r="G18" s="37" t="s">
        <v>25</v>
      </c>
      <c r="H18" s="94"/>
    </row>
    <row r="19" spans="1:8" ht="18" customHeight="1">
      <c r="A19" s="29" t="s">
        <v>193</v>
      </c>
      <c r="B19" s="82">
        <v>20</v>
      </c>
      <c r="C19" s="3">
        <f>B19/227*100</f>
        <v>8.8105726872246706</v>
      </c>
      <c r="E19" s="29" t="s">
        <v>193</v>
      </c>
      <c r="F19" s="82">
        <v>23</v>
      </c>
      <c r="G19" s="3">
        <f>F19/227*100</f>
        <v>10.13215859030837</v>
      </c>
      <c r="H19" s="12"/>
    </row>
    <row r="20" spans="1:8" ht="18" customHeight="1">
      <c r="A20" s="29" t="s">
        <v>188</v>
      </c>
      <c r="B20" s="82">
        <v>25</v>
      </c>
      <c r="C20" s="3">
        <f t="shared" ref="C20:C26" si="2">B20/227*100</f>
        <v>11.013215859030836</v>
      </c>
      <c r="E20" s="29" t="s">
        <v>188</v>
      </c>
      <c r="F20" s="82">
        <v>64</v>
      </c>
      <c r="G20" s="3">
        <f t="shared" ref="G20:G26" si="3">F20/227*100</f>
        <v>28.193832599118945</v>
      </c>
      <c r="H20" s="12"/>
    </row>
    <row r="21" spans="1:8" ht="18" customHeight="1">
      <c r="A21" s="29" t="s">
        <v>189</v>
      </c>
      <c r="B21" s="82">
        <v>39</v>
      </c>
      <c r="C21" s="3">
        <f t="shared" si="2"/>
        <v>17.180616740088105</v>
      </c>
      <c r="E21" s="29" t="s">
        <v>189</v>
      </c>
      <c r="F21" s="82">
        <v>32</v>
      </c>
      <c r="G21" s="3">
        <f t="shared" si="3"/>
        <v>14.096916299559473</v>
      </c>
      <c r="H21" s="12"/>
    </row>
    <row r="22" spans="1:8" ht="18" customHeight="1">
      <c r="A22" s="29" t="s">
        <v>190</v>
      </c>
      <c r="B22" s="82">
        <v>28</v>
      </c>
      <c r="C22" s="3">
        <f t="shared" si="2"/>
        <v>12.334801762114537</v>
      </c>
      <c r="E22" s="29" t="s">
        <v>190</v>
      </c>
      <c r="F22" s="82">
        <v>17</v>
      </c>
      <c r="G22" s="3">
        <f t="shared" si="3"/>
        <v>7.4889867841409687</v>
      </c>
      <c r="H22" s="12"/>
    </row>
    <row r="23" spans="1:8" ht="18" customHeight="1">
      <c r="A23" s="29" t="s">
        <v>191</v>
      </c>
      <c r="B23" s="82">
        <v>14</v>
      </c>
      <c r="C23" s="3">
        <f t="shared" si="2"/>
        <v>6.1674008810572687</v>
      </c>
      <c r="E23" s="29" t="s">
        <v>191</v>
      </c>
      <c r="F23" s="82">
        <v>4</v>
      </c>
      <c r="G23" s="3">
        <f t="shared" si="3"/>
        <v>1.7621145374449341</v>
      </c>
      <c r="H23" s="12"/>
    </row>
    <row r="24" spans="1:8" ht="18" customHeight="1">
      <c r="A24" s="29" t="s">
        <v>192</v>
      </c>
      <c r="B24" s="82">
        <v>10</v>
      </c>
      <c r="C24" s="3">
        <f t="shared" si="2"/>
        <v>4.4052863436123353</v>
      </c>
      <c r="E24" s="29" t="s">
        <v>192</v>
      </c>
      <c r="F24" s="82">
        <v>3</v>
      </c>
      <c r="G24" s="3">
        <f t="shared" si="3"/>
        <v>1.3215859030837005</v>
      </c>
      <c r="H24" s="12"/>
    </row>
    <row r="25" spans="1:8" ht="18" customHeight="1">
      <c r="A25" s="29" t="s">
        <v>194</v>
      </c>
      <c r="B25" s="82">
        <v>4</v>
      </c>
      <c r="C25" s="3">
        <f t="shared" si="2"/>
        <v>1.7621145374449341</v>
      </c>
      <c r="E25" s="29" t="s">
        <v>194</v>
      </c>
      <c r="F25" s="82">
        <v>5</v>
      </c>
      <c r="G25" s="3">
        <f t="shared" si="3"/>
        <v>2.2026431718061676</v>
      </c>
      <c r="H25" s="12"/>
    </row>
    <row r="26" spans="1:8" ht="18" customHeight="1">
      <c r="A26" s="29" t="s">
        <v>23</v>
      </c>
      <c r="B26" s="82">
        <v>87</v>
      </c>
      <c r="C26" s="3">
        <f t="shared" si="2"/>
        <v>38.325991189427313</v>
      </c>
      <c r="E26" s="29" t="s">
        <v>23</v>
      </c>
      <c r="F26" s="82">
        <v>91</v>
      </c>
      <c r="G26" s="3">
        <f t="shared" si="3"/>
        <v>40.08810572687225</v>
      </c>
      <c r="H26" s="12"/>
    </row>
    <row r="27" spans="1:8" ht="18" customHeight="1">
      <c r="A27" s="30" t="s">
        <v>2</v>
      </c>
      <c r="B27" s="35">
        <f>SUM(B19:B26)</f>
        <v>227</v>
      </c>
      <c r="C27" s="21">
        <v>100</v>
      </c>
      <c r="E27" s="30" t="s">
        <v>2</v>
      </c>
      <c r="F27" s="35">
        <v>239</v>
      </c>
      <c r="G27" s="21">
        <v>100</v>
      </c>
      <c r="H27" s="12"/>
    </row>
    <row r="28" spans="1:8" ht="18" customHeight="1"/>
    <row r="29" spans="1:8" ht="18" customHeight="1">
      <c r="A29" s="202" t="s">
        <v>199</v>
      </c>
      <c r="B29" s="202"/>
      <c r="C29" s="202"/>
      <c r="E29" s="202" t="s">
        <v>200</v>
      </c>
      <c r="F29" s="202"/>
      <c r="G29" s="202"/>
    </row>
    <row r="30" spans="1:8" ht="18" customHeight="1">
      <c r="A30" s="203"/>
      <c r="B30" s="203"/>
      <c r="C30" s="203"/>
      <c r="E30" s="203"/>
      <c r="F30" s="203"/>
      <c r="G30" s="203"/>
    </row>
    <row r="31" spans="1:8" ht="18" customHeight="1">
      <c r="A31" s="37"/>
      <c r="B31" s="36" t="s">
        <v>24</v>
      </c>
      <c r="C31" s="37" t="s">
        <v>25</v>
      </c>
      <c r="D31" s="94"/>
      <c r="E31" s="37"/>
      <c r="F31" s="36" t="s">
        <v>24</v>
      </c>
      <c r="G31" s="37" t="s">
        <v>25</v>
      </c>
      <c r="H31" s="94"/>
    </row>
    <row r="32" spans="1:8" ht="18" customHeight="1">
      <c r="A32" s="29" t="s">
        <v>193</v>
      </c>
      <c r="B32" s="82">
        <v>14</v>
      </c>
      <c r="C32" s="3">
        <f>B32/227*100</f>
        <v>6.1674008810572687</v>
      </c>
      <c r="E32" s="29" t="s">
        <v>193</v>
      </c>
      <c r="F32" s="82">
        <v>8</v>
      </c>
      <c r="G32" s="3">
        <f>F32/227*100</f>
        <v>3.5242290748898681</v>
      </c>
    </row>
    <row r="33" spans="1:8" ht="18" customHeight="1">
      <c r="A33" s="29" t="s">
        <v>188</v>
      </c>
      <c r="B33" s="82">
        <v>25</v>
      </c>
      <c r="C33" s="3">
        <f t="shared" ref="C33:C39" si="4">B33/227*100</f>
        <v>11.013215859030836</v>
      </c>
      <c r="E33" s="29" t="s">
        <v>188</v>
      </c>
      <c r="F33" s="82">
        <v>15</v>
      </c>
      <c r="G33" s="3">
        <f t="shared" ref="G33:G39" si="5">F33/227*100</f>
        <v>6.607929515418502</v>
      </c>
    </row>
    <row r="34" spans="1:8" ht="18" customHeight="1">
      <c r="A34" s="29" t="s">
        <v>189</v>
      </c>
      <c r="B34" s="82">
        <v>37</v>
      </c>
      <c r="C34" s="3">
        <f t="shared" si="4"/>
        <v>16.299559471365637</v>
      </c>
      <c r="E34" s="29" t="s">
        <v>189</v>
      </c>
      <c r="F34" s="82">
        <v>40</v>
      </c>
      <c r="G34" s="3">
        <f t="shared" si="5"/>
        <v>17.621145374449341</v>
      </c>
    </row>
    <row r="35" spans="1:8" ht="18" customHeight="1">
      <c r="A35" s="29" t="s">
        <v>190</v>
      </c>
      <c r="B35" s="82">
        <v>21</v>
      </c>
      <c r="C35" s="3">
        <f t="shared" si="4"/>
        <v>9.251101321585903</v>
      </c>
      <c r="E35" s="29" t="s">
        <v>190</v>
      </c>
      <c r="F35" s="82">
        <v>30</v>
      </c>
      <c r="G35" s="3">
        <f t="shared" si="5"/>
        <v>13.215859030837004</v>
      </c>
    </row>
    <row r="36" spans="1:8" ht="18" customHeight="1">
      <c r="A36" s="29" t="s">
        <v>191</v>
      </c>
      <c r="B36" s="82">
        <v>18</v>
      </c>
      <c r="C36" s="3">
        <f t="shared" si="4"/>
        <v>7.929515418502203</v>
      </c>
      <c r="E36" s="29" t="s">
        <v>191</v>
      </c>
      <c r="F36" s="82">
        <v>17</v>
      </c>
      <c r="G36" s="3">
        <f t="shared" si="5"/>
        <v>7.4889867841409687</v>
      </c>
    </row>
    <row r="37" spans="1:8" ht="18" customHeight="1">
      <c r="A37" s="29" t="s">
        <v>192</v>
      </c>
      <c r="B37" s="82">
        <v>16</v>
      </c>
      <c r="C37" s="3">
        <f t="shared" si="4"/>
        <v>7.0484581497797363</v>
      </c>
      <c r="E37" s="29" t="s">
        <v>192</v>
      </c>
      <c r="F37" s="82">
        <v>18</v>
      </c>
      <c r="G37" s="3">
        <f t="shared" si="5"/>
        <v>7.929515418502203</v>
      </c>
    </row>
    <row r="38" spans="1:8" ht="18" customHeight="1">
      <c r="A38" s="29" t="s">
        <v>194</v>
      </c>
      <c r="B38" s="82">
        <v>8</v>
      </c>
      <c r="C38" s="3">
        <f t="shared" si="4"/>
        <v>3.5242290748898681</v>
      </c>
      <c r="E38" s="29" t="s">
        <v>194</v>
      </c>
      <c r="F38" s="82">
        <v>12</v>
      </c>
      <c r="G38" s="3">
        <f t="shared" si="5"/>
        <v>5.286343612334802</v>
      </c>
    </row>
    <row r="39" spans="1:8" ht="18" customHeight="1">
      <c r="A39" s="29" t="s">
        <v>23</v>
      </c>
      <c r="B39" s="82">
        <v>88</v>
      </c>
      <c r="C39" s="3">
        <f t="shared" si="4"/>
        <v>38.766519823788549</v>
      </c>
      <c r="E39" s="29" t="s">
        <v>23</v>
      </c>
      <c r="F39" s="82">
        <v>87</v>
      </c>
      <c r="G39" s="3">
        <f t="shared" si="5"/>
        <v>38.325991189427313</v>
      </c>
    </row>
    <row r="40" spans="1:8" ht="18" customHeight="1">
      <c r="A40" s="30" t="s">
        <v>2</v>
      </c>
      <c r="B40" s="35">
        <f>SUM(B32:B39)</f>
        <v>227</v>
      </c>
      <c r="C40" s="21">
        <v>100</v>
      </c>
      <c r="E40" s="30" t="s">
        <v>2</v>
      </c>
      <c r="F40" s="35">
        <f>SUM(F32:F39)</f>
        <v>227</v>
      </c>
      <c r="G40" s="21">
        <v>100</v>
      </c>
    </row>
    <row r="41" spans="1:8" ht="18" customHeight="1"/>
    <row r="42" spans="1:8" ht="18" customHeight="1">
      <c r="A42" s="202" t="s">
        <v>201</v>
      </c>
      <c r="B42" s="202"/>
      <c r="C42" s="202"/>
      <c r="E42" s="202" t="s">
        <v>202</v>
      </c>
      <c r="F42" s="202"/>
      <c r="G42" s="202"/>
    </row>
    <row r="43" spans="1:8" ht="18" customHeight="1">
      <c r="A43" s="203"/>
      <c r="B43" s="203"/>
      <c r="C43" s="203"/>
      <c r="E43" s="203"/>
      <c r="F43" s="203"/>
      <c r="G43" s="203"/>
    </row>
    <row r="44" spans="1:8" ht="18" customHeight="1">
      <c r="A44" s="37"/>
      <c r="B44" s="36" t="s">
        <v>24</v>
      </c>
      <c r="C44" s="37" t="s">
        <v>25</v>
      </c>
      <c r="D44" s="94"/>
      <c r="E44" s="37"/>
      <c r="F44" s="36" t="s">
        <v>24</v>
      </c>
      <c r="G44" s="37" t="s">
        <v>25</v>
      </c>
      <c r="H44" s="94"/>
    </row>
    <row r="45" spans="1:8" ht="18" customHeight="1">
      <c r="A45" s="29" t="s">
        <v>193</v>
      </c>
      <c r="B45" s="82">
        <v>8</v>
      </c>
      <c r="C45" s="3">
        <f>B45/227*100</f>
        <v>3.5242290748898681</v>
      </c>
      <c r="E45" s="29" t="s">
        <v>193</v>
      </c>
      <c r="F45" s="82">
        <v>9</v>
      </c>
      <c r="G45" s="3">
        <f>F45/227*100</f>
        <v>3.9647577092511015</v>
      </c>
    </row>
    <row r="46" spans="1:8" ht="18" customHeight="1">
      <c r="A46" s="29" t="s">
        <v>188</v>
      </c>
      <c r="B46" s="82">
        <v>15</v>
      </c>
      <c r="C46" s="3">
        <f t="shared" ref="C46:C52" si="6">B46/227*100</f>
        <v>6.607929515418502</v>
      </c>
      <c r="E46" s="29" t="s">
        <v>188</v>
      </c>
      <c r="F46" s="82">
        <v>20</v>
      </c>
      <c r="G46" s="3">
        <f t="shared" ref="G46:G52" si="7">F46/227*100</f>
        <v>8.8105726872246706</v>
      </c>
    </row>
    <row r="47" spans="1:8" ht="18" customHeight="1">
      <c r="A47" s="29" t="s">
        <v>189</v>
      </c>
      <c r="B47" s="82">
        <v>40</v>
      </c>
      <c r="C47" s="3">
        <f t="shared" si="6"/>
        <v>17.621145374449341</v>
      </c>
      <c r="E47" s="29" t="s">
        <v>189</v>
      </c>
      <c r="F47" s="82">
        <v>27</v>
      </c>
      <c r="G47" s="3">
        <f t="shared" si="7"/>
        <v>11.894273127753303</v>
      </c>
    </row>
    <row r="48" spans="1:8" ht="18" customHeight="1">
      <c r="A48" s="29" t="s">
        <v>190</v>
      </c>
      <c r="B48" s="82">
        <v>30</v>
      </c>
      <c r="C48" s="3">
        <f t="shared" si="6"/>
        <v>13.215859030837004</v>
      </c>
      <c r="E48" s="29" t="s">
        <v>190</v>
      </c>
      <c r="F48" s="82">
        <v>51</v>
      </c>
      <c r="G48" s="3">
        <f t="shared" si="7"/>
        <v>22.466960352422909</v>
      </c>
    </row>
    <row r="49" spans="1:8" ht="18" customHeight="1">
      <c r="A49" s="29" t="s">
        <v>191</v>
      </c>
      <c r="B49" s="82">
        <v>17</v>
      </c>
      <c r="C49" s="3">
        <f t="shared" si="6"/>
        <v>7.4889867841409687</v>
      </c>
      <c r="E49" s="29" t="s">
        <v>191</v>
      </c>
      <c r="F49" s="82">
        <v>12</v>
      </c>
      <c r="G49" s="3">
        <f t="shared" si="7"/>
        <v>5.286343612334802</v>
      </c>
    </row>
    <row r="50" spans="1:8" ht="18" customHeight="1">
      <c r="A50" s="29" t="s">
        <v>192</v>
      </c>
      <c r="B50" s="82">
        <v>18</v>
      </c>
      <c r="C50" s="3">
        <f t="shared" si="6"/>
        <v>7.929515418502203</v>
      </c>
      <c r="E50" s="29" t="s">
        <v>192</v>
      </c>
      <c r="F50" s="82">
        <v>11</v>
      </c>
      <c r="G50" s="3">
        <f t="shared" si="7"/>
        <v>4.8458149779735686</v>
      </c>
    </row>
    <row r="51" spans="1:8" ht="18" customHeight="1">
      <c r="A51" s="29" t="s">
        <v>194</v>
      </c>
      <c r="B51" s="82">
        <v>12</v>
      </c>
      <c r="C51" s="3">
        <f t="shared" si="6"/>
        <v>5.286343612334802</v>
      </c>
      <c r="E51" s="29" t="s">
        <v>194</v>
      </c>
      <c r="F51" s="82">
        <v>8</v>
      </c>
      <c r="G51" s="3">
        <f t="shared" si="7"/>
        <v>3.5242290748898681</v>
      </c>
    </row>
    <row r="52" spans="1:8" ht="18" customHeight="1">
      <c r="A52" s="29" t="s">
        <v>23</v>
      </c>
      <c r="B52" s="82">
        <v>87</v>
      </c>
      <c r="C52" s="3">
        <f t="shared" si="6"/>
        <v>38.325991189427313</v>
      </c>
      <c r="E52" s="29" t="s">
        <v>23</v>
      </c>
      <c r="F52" s="82">
        <v>89</v>
      </c>
      <c r="G52" s="3">
        <f t="shared" si="7"/>
        <v>39.207048458149778</v>
      </c>
    </row>
    <row r="53" spans="1:8" ht="18" customHeight="1">
      <c r="A53" s="30" t="s">
        <v>2</v>
      </c>
      <c r="B53" s="35">
        <f>SUM(B45:B52)</f>
        <v>227</v>
      </c>
      <c r="C53" s="21">
        <v>100</v>
      </c>
      <c r="E53" s="30" t="s">
        <v>2</v>
      </c>
      <c r="F53" s="35">
        <f>SUM(F45:F52)</f>
        <v>227</v>
      </c>
      <c r="G53" s="21">
        <v>100</v>
      </c>
    </row>
    <row r="54" spans="1:8" ht="18" customHeight="1"/>
    <row r="55" spans="1:8" ht="18" customHeight="1">
      <c r="A55" s="202" t="s">
        <v>203</v>
      </c>
      <c r="B55" s="202"/>
      <c r="C55" s="202"/>
      <c r="E55" s="202" t="s">
        <v>204</v>
      </c>
      <c r="F55" s="202"/>
      <c r="G55" s="202"/>
    </row>
    <row r="56" spans="1:8" ht="18" customHeight="1">
      <c r="A56" s="203"/>
      <c r="B56" s="203"/>
      <c r="C56" s="203"/>
      <c r="E56" s="203"/>
      <c r="F56" s="203"/>
      <c r="G56" s="203"/>
    </row>
    <row r="57" spans="1:8" ht="18" customHeight="1">
      <c r="A57" s="37"/>
      <c r="B57" s="36" t="s">
        <v>24</v>
      </c>
      <c r="C57" s="37" t="s">
        <v>25</v>
      </c>
      <c r="D57" s="94"/>
      <c r="E57" s="37"/>
      <c r="F57" s="36" t="s">
        <v>24</v>
      </c>
      <c r="G57" s="37" t="s">
        <v>25</v>
      </c>
      <c r="H57" s="94"/>
    </row>
    <row r="58" spans="1:8" ht="18" customHeight="1">
      <c r="A58" s="29" t="s">
        <v>193</v>
      </c>
      <c r="B58" s="82">
        <v>5</v>
      </c>
      <c r="C58" s="3">
        <f>B58/227*100</f>
        <v>2.2026431718061676</v>
      </c>
      <c r="E58" s="29" t="s">
        <v>193</v>
      </c>
      <c r="F58" s="82">
        <v>9</v>
      </c>
      <c r="G58" s="3">
        <f>F58/227*100</f>
        <v>3.9647577092511015</v>
      </c>
    </row>
    <row r="59" spans="1:8" ht="18" customHeight="1">
      <c r="A59" s="29" t="s">
        <v>188</v>
      </c>
      <c r="B59" s="82">
        <v>14</v>
      </c>
      <c r="C59" s="3">
        <f t="shared" ref="C59:C65" si="8">B59/227*100</f>
        <v>6.1674008810572687</v>
      </c>
      <c r="E59" s="29" t="s">
        <v>188</v>
      </c>
      <c r="F59" s="82">
        <v>17</v>
      </c>
      <c r="G59" s="3">
        <f t="shared" ref="G59:G65" si="9">F59/227*100</f>
        <v>7.4889867841409687</v>
      </c>
    </row>
    <row r="60" spans="1:8" ht="18" customHeight="1">
      <c r="A60" s="29" t="s">
        <v>189</v>
      </c>
      <c r="B60" s="82">
        <v>31</v>
      </c>
      <c r="C60" s="3">
        <f t="shared" si="8"/>
        <v>13.656387665198238</v>
      </c>
      <c r="E60" s="29" t="s">
        <v>189</v>
      </c>
      <c r="F60" s="82">
        <v>30</v>
      </c>
      <c r="G60" s="3">
        <f t="shared" si="9"/>
        <v>13.215859030837004</v>
      </c>
    </row>
    <row r="61" spans="1:8" ht="18" customHeight="1">
      <c r="A61" s="29" t="s">
        <v>190</v>
      </c>
      <c r="B61" s="82">
        <v>43</v>
      </c>
      <c r="C61" s="3">
        <f t="shared" si="8"/>
        <v>18.942731277533039</v>
      </c>
      <c r="E61" s="29" t="s">
        <v>190</v>
      </c>
      <c r="F61" s="82">
        <v>50</v>
      </c>
      <c r="G61" s="3">
        <f t="shared" si="9"/>
        <v>22.026431718061673</v>
      </c>
    </row>
    <row r="62" spans="1:8" ht="18" customHeight="1">
      <c r="A62" s="29" t="s">
        <v>191</v>
      </c>
      <c r="B62" s="82">
        <v>21</v>
      </c>
      <c r="C62" s="3">
        <f t="shared" si="8"/>
        <v>9.251101321585903</v>
      </c>
      <c r="E62" s="29" t="s">
        <v>191</v>
      </c>
      <c r="F62" s="82">
        <v>12</v>
      </c>
      <c r="G62" s="3">
        <f t="shared" si="9"/>
        <v>5.286343612334802</v>
      </c>
    </row>
    <row r="63" spans="1:8" ht="18" customHeight="1">
      <c r="A63" s="29" t="s">
        <v>192</v>
      </c>
      <c r="B63" s="82">
        <v>15</v>
      </c>
      <c r="C63" s="3">
        <f t="shared" si="8"/>
        <v>6.607929515418502</v>
      </c>
      <c r="E63" s="29" t="s">
        <v>192</v>
      </c>
      <c r="F63" s="82">
        <v>11</v>
      </c>
      <c r="G63" s="3">
        <f t="shared" si="9"/>
        <v>4.8458149779735686</v>
      </c>
    </row>
    <row r="64" spans="1:8" ht="18" customHeight="1">
      <c r="A64" s="29" t="s">
        <v>194</v>
      </c>
      <c r="B64" s="82">
        <v>9</v>
      </c>
      <c r="C64" s="3">
        <f t="shared" si="8"/>
        <v>3.9647577092511015</v>
      </c>
      <c r="E64" s="29" t="s">
        <v>194</v>
      </c>
      <c r="F64" s="82">
        <v>10</v>
      </c>
      <c r="G64" s="3">
        <f t="shared" si="9"/>
        <v>4.4052863436123353</v>
      </c>
    </row>
    <row r="65" spans="1:8" ht="18" customHeight="1">
      <c r="A65" s="29" t="s">
        <v>23</v>
      </c>
      <c r="B65" s="82">
        <v>89</v>
      </c>
      <c r="C65" s="3">
        <f t="shared" si="8"/>
        <v>39.207048458149778</v>
      </c>
      <c r="E65" s="29" t="s">
        <v>23</v>
      </c>
      <c r="F65" s="82">
        <v>88</v>
      </c>
      <c r="G65" s="3">
        <f t="shared" si="9"/>
        <v>38.766519823788549</v>
      </c>
    </row>
    <row r="66" spans="1:8" ht="18" customHeight="1">
      <c r="A66" s="30" t="s">
        <v>2</v>
      </c>
      <c r="B66" s="35">
        <f>SUM(B58:B65)</f>
        <v>227</v>
      </c>
      <c r="C66" s="21">
        <v>100</v>
      </c>
      <c r="E66" s="30" t="s">
        <v>2</v>
      </c>
      <c r="F66" s="35">
        <f>SUM(F58:F65)</f>
        <v>227</v>
      </c>
      <c r="G66" s="21">
        <v>100</v>
      </c>
    </row>
    <row r="67" spans="1:8" ht="18" customHeight="1"/>
    <row r="68" spans="1:8" ht="18" customHeight="1">
      <c r="A68" s="202" t="s">
        <v>205</v>
      </c>
      <c r="B68" s="202"/>
      <c r="C68" s="202"/>
      <c r="E68" s="202" t="s">
        <v>206</v>
      </c>
      <c r="F68" s="202"/>
      <c r="G68" s="202"/>
    </row>
    <row r="69" spans="1:8" ht="18" customHeight="1">
      <c r="A69" s="203"/>
      <c r="B69" s="203"/>
      <c r="C69" s="203"/>
      <c r="E69" s="203"/>
      <c r="F69" s="203"/>
      <c r="G69" s="203"/>
    </row>
    <row r="70" spans="1:8" ht="18" customHeight="1">
      <c r="A70" s="37"/>
      <c r="B70" s="36" t="s">
        <v>24</v>
      </c>
      <c r="C70" s="37" t="s">
        <v>25</v>
      </c>
      <c r="D70" s="94"/>
      <c r="E70" s="37"/>
      <c r="F70" s="36" t="s">
        <v>24</v>
      </c>
      <c r="G70" s="37" t="s">
        <v>25</v>
      </c>
      <c r="H70" s="94"/>
    </row>
    <row r="71" spans="1:8" ht="18" customHeight="1">
      <c r="A71" s="29" t="s">
        <v>193</v>
      </c>
      <c r="B71" s="82">
        <v>8</v>
      </c>
      <c r="C71" s="3">
        <f>B71/227*100</f>
        <v>3.5242290748898681</v>
      </c>
      <c r="E71" s="29" t="s">
        <v>193</v>
      </c>
      <c r="F71" s="82">
        <v>4</v>
      </c>
      <c r="G71" s="3">
        <f>F71/227*100</f>
        <v>1.7621145374449341</v>
      </c>
    </row>
    <row r="72" spans="1:8" ht="18" customHeight="1">
      <c r="A72" s="29" t="s">
        <v>188</v>
      </c>
      <c r="B72" s="82">
        <v>17</v>
      </c>
      <c r="C72" s="3">
        <f t="shared" ref="C72:C78" si="10">B72/227*100</f>
        <v>7.4889867841409687</v>
      </c>
      <c r="E72" s="29" t="s">
        <v>188</v>
      </c>
      <c r="F72" s="82">
        <v>26</v>
      </c>
      <c r="G72" s="3">
        <f t="shared" ref="G72:G78" si="11">F72/227*100</f>
        <v>11.453744493392071</v>
      </c>
    </row>
    <row r="73" spans="1:8" ht="18" customHeight="1">
      <c r="A73" s="29" t="s">
        <v>189</v>
      </c>
      <c r="B73" s="82">
        <v>20</v>
      </c>
      <c r="C73" s="3">
        <f t="shared" si="10"/>
        <v>8.8105726872246706</v>
      </c>
      <c r="E73" s="29" t="s">
        <v>189</v>
      </c>
      <c r="F73" s="82">
        <v>52</v>
      </c>
      <c r="G73" s="3">
        <f t="shared" si="11"/>
        <v>22.907488986784141</v>
      </c>
    </row>
    <row r="74" spans="1:8" ht="18" customHeight="1">
      <c r="A74" s="29" t="s">
        <v>190</v>
      </c>
      <c r="B74" s="82">
        <v>41</v>
      </c>
      <c r="C74" s="3">
        <f t="shared" si="10"/>
        <v>18.06167400881057</v>
      </c>
      <c r="E74" s="29" t="s">
        <v>190</v>
      </c>
      <c r="F74" s="82">
        <v>24</v>
      </c>
      <c r="G74" s="3">
        <f t="shared" si="11"/>
        <v>10.572687224669604</v>
      </c>
    </row>
    <row r="75" spans="1:8" ht="18" customHeight="1">
      <c r="A75" s="29" t="s">
        <v>191</v>
      </c>
      <c r="B75" s="82">
        <v>24</v>
      </c>
      <c r="C75" s="3">
        <f t="shared" si="10"/>
        <v>10.572687224669604</v>
      </c>
      <c r="E75" s="29" t="s">
        <v>191</v>
      </c>
      <c r="F75" s="82">
        <v>16</v>
      </c>
      <c r="G75" s="3">
        <f t="shared" si="11"/>
        <v>7.0484581497797363</v>
      </c>
    </row>
    <row r="76" spans="1:8" ht="18" customHeight="1">
      <c r="A76" s="29" t="s">
        <v>192</v>
      </c>
      <c r="B76" s="82">
        <v>21</v>
      </c>
      <c r="C76" s="3">
        <f t="shared" si="10"/>
        <v>9.251101321585903</v>
      </c>
      <c r="E76" s="29" t="s">
        <v>192</v>
      </c>
      <c r="F76" s="82">
        <v>7</v>
      </c>
      <c r="G76" s="3">
        <f t="shared" si="11"/>
        <v>3.0837004405286343</v>
      </c>
    </row>
    <row r="77" spans="1:8" ht="18" customHeight="1">
      <c r="A77" s="29" t="s">
        <v>194</v>
      </c>
      <c r="B77" s="82">
        <v>8</v>
      </c>
      <c r="C77" s="3">
        <f t="shared" si="10"/>
        <v>3.5242290748898681</v>
      </c>
      <c r="E77" s="29" t="s">
        <v>194</v>
      </c>
      <c r="F77" s="82">
        <v>9</v>
      </c>
      <c r="G77" s="3">
        <f t="shared" si="11"/>
        <v>3.9647577092511015</v>
      </c>
    </row>
    <row r="78" spans="1:8" ht="18" customHeight="1">
      <c r="A78" s="29" t="s">
        <v>23</v>
      </c>
      <c r="B78" s="106">
        <v>88</v>
      </c>
      <c r="C78" s="3">
        <f t="shared" si="10"/>
        <v>38.766519823788549</v>
      </c>
      <c r="E78" s="29" t="s">
        <v>23</v>
      </c>
      <c r="F78" s="82">
        <v>89</v>
      </c>
      <c r="G78" s="3">
        <f t="shared" si="11"/>
        <v>39.207048458149778</v>
      </c>
    </row>
    <row r="79" spans="1:8" ht="18" customHeight="1">
      <c r="A79" s="30" t="s">
        <v>2</v>
      </c>
      <c r="B79" s="35">
        <f>SUM(B71:B78)</f>
        <v>227</v>
      </c>
      <c r="C79" s="21">
        <v>100</v>
      </c>
      <c r="E79" s="30" t="s">
        <v>2</v>
      </c>
      <c r="F79" s="35">
        <f>SUM(F71:F78)</f>
        <v>227</v>
      </c>
      <c r="G79" s="21">
        <v>100</v>
      </c>
    </row>
    <row r="80" spans="1:8" ht="18" customHeight="1"/>
    <row r="81" spans="1:8" ht="18" customHeight="1">
      <c r="A81" s="202" t="s">
        <v>207</v>
      </c>
      <c r="B81" s="202"/>
      <c r="C81" s="202"/>
      <c r="E81" s="202" t="s">
        <v>208</v>
      </c>
      <c r="F81" s="202"/>
      <c r="G81" s="202"/>
    </row>
    <row r="82" spans="1:8" ht="18" customHeight="1">
      <c r="A82" s="203"/>
      <c r="B82" s="203"/>
      <c r="C82" s="203"/>
      <c r="E82" s="203"/>
      <c r="F82" s="203"/>
      <c r="G82" s="203"/>
    </row>
    <row r="83" spans="1:8" ht="18" customHeight="1">
      <c r="A83" s="37"/>
      <c r="B83" s="36" t="s">
        <v>24</v>
      </c>
      <c r="C83" s="37" t="s">
        <v>25</v>
      </c>
      <c r="D83" s="94"/>
      <c r="E83" s="37"/>
      <c r="F83" s="36" t="s">
        <v>24</v>
      </c>
      <c r="G83" s="37" t="s">
        <v>25</v>
      </c>
      <c r="H83" s="94"/>
    </row>
    <row r="84" spans="1:8" ht="18" customHeight="1">
      <c r="A84" s="29" t="s">
        <v>193</v>
      </c>
      <c r="B84" s="120">
        <v>5</v>
      </c>
      <c r="C84" s="3">
        <f>B84/227*100</f>
        <v>2.2026431718061676</v>
      </c>
      <c r="E84" s="29" t="s">
        <v>193</v>
      </c>
      <c r="F84" s="82">
        <v>4</v>
      </c>
      <c r="G84" s="3">
        <f>F84/227*100</f>
        <v>1.7621145374449341</v>
      </c>
    </row>
    <row r="85" spans="1:8" ht="18" customHeight="1">
      <c r="A85" s="29" t="s">
        <v>188</v>
      </c>
      <c r="B85" s="82">
        <v>16</v>
      </c>
      <c r="C85" s="3">
        <f t="shared" ref="C85:C91" si="12">B85/227*100</f>
        <v>7.0484581497797363</v>
      </c>
      <c r="E85" s="29" t="s">
        <v>188</v>
      </c>
      <c r="F85" s="82">
        <v>14</v>
      </c>
      <c r="G85" s="3">
        <f t="shared" ref="G85:G91" si="13">F85/227*100</f>
        <v>6.1674008810572687</v>
      </c>
    </row>
    <row r="86" spans="1:8" ht="18" customHeight="1">
      <c r="A86" s="29" t="s">
        <v>189</v>
      </c>
      <c r="B86" s="82">
        <v>27</v>
      </c>
      <c r="C86" s="3">
        <f t="shared" si="12"/>
        <v>11.894273127753303</v>
      </c>
      <c r="E86" s="29" t="s">
        <v>189</v>
      </c>
      <c r="F86" s="82">
        <v>38</v>
      </c>
      <c r="G86" s="3">
        <f t="shared" si="13"/>
        <v>16.740088105726873</v>
      </c>
    </row>
    <row r="87" spans="1:8" ht="18" customHeight="1">
      <c r="A87" s="29" t="s">
        <v>190</v>
      </c>
      <c r="B87" s="82">
        <v>49</v>
      </c>
      <c r="C87" s="3">
        <f t="shared" si="12"/>
        <v>21.58590308370044</v>
      </c>
      <c r="E87" s="29" t="s">
        <v>190</v>
      </c>
      <c r="F87" s="82">
        <v>40</v>
      </c>
      <c r="G87" s="3">
        <f t="shared" si="13"/>
        <v>17.621145374449341</v>
      </c>
    </row>
    <row r="88" spans="1:8" ht="18" customHeight="1">
      <c r="A88" s="29" t="s">
        <v>191</v>
      </c>
      <c r="B88" s="82">
        <v>17</v>
      </c>
      <c r="C88" s="3">
        <f t="shared" si="12"/>
        <v>7.4889867841409687</v>
      </c>
      <c r="E88" s="29" t="s">
        <v>191</v>
      </c>
      <c r="F88" s="82">
        <v>14</v>
      </c>
      <c r="G88" s="3">
        <f t="shared" si="13"/>
        <v>6.1674008810572687</v>
      </c>
    </row>
    <row r="89" spans="1:8" ht="18" customHeight="1">
      <c r="A89" s="29" t="s">
        <v>192</v>
      </c>
      <c r="B89" s="82">
        <v>16</v>
      </c>
      <c r="C89" s="3">
        <f t="shared" si="12"/>
        <v>7.0484581497797363</v>
      </c>
      <c r="E89" s="29" t="s">
        <v>192</v>
      </c>
      <c r="F89" s="82">
        <v>16</v>
      </c>
      <c r="G89" s="3">
        <f t="shared" si="13"/>
        <v>7.0484581497797363</v>
      </c>
    </row>
    <row r="90" spans="1:8" ht="18" customHeight="1">
      <c r="A90" s="29" t="s">
        <v>194</v>
      </c>
      <c r="B90" s="82">
        <v>8</v>
      </c>
      <c r="C90" s="3">
        <f t="shared" si="12"/>
        <v>3.5242290748898681</v>
      </c>
      <c r="E90" s="29" t="s">
        <v>194</v>
      </c>
      <c r="F90" s="82">
        <v>12</v>
      </c>
      <c r="G90" s="3">
        <f t="shared" si="13"/>
        <v>5.286343612334802</v>
      </c>
    </row>
    <row r="91" spans="1:8" ht="18" customHeight="1">
      <c r="A91" s="29" t="s">
        <v>23</v>
      </c>
      <c r="B91" s="82">
        <v>89</v>
      </c>
      <c r="C91" s="3">
        <f t="shared" si="12"/>
        <v>39.207048458149778</v>
      </c>
      <c r="E91" s="29" t="s">
        <v>23</v>
      </c>
      <c r="F91" s="82">
        <v>89</v>
      </c>
      <c r="G91" s="3">
        <f t="shared" si="13"/>
        <v>39.207048458149778</v>
      </c>
    </row>
    <row r="92" spans="1:8" ht="18" customHeight="1">
      <c r="A92" s="30" t="s">
        <v>2</v>
      </c>
      <c r="B92" s="35">
        <f>SUM(B84:B91)</f>
        <v>227</v>
      </c>
      <c r="C92" s="21">
        <v>100</v>
      </c>
      <c r="E92" s="30" t="s">
        <v>2</v>
      </c>
      <c r="F92" s="35">
        <f>SUM(F84:F91)</f>
        <v>227</v>
      </c>
      <c r="G92" s="21">
        <v>100</v>
      </c>
    </row>
    <row r="93" spans="1:8" ht="18" customHeight="1"/>
    <row r="94" spans="1:8" ht="18" customHeight="1">
      <c r="A94" s="202" t="s">
        <v>209</v>
      </c>
      <c r="B94" s="202"/>
      <c r="C94" s="202"/>
      <c r="E94" s="202" t="s">
        <v>210</v>
      </c>
      <c r="F94" s="202"/>
      <c r="G94" s="202"/>
    </row>
    <row r="95" spans="1:8" ht="18" customHeight="1">
      <c r="A95" s="203"/>
      <c r="B95" s="203"/>
      <c r="C95" s="203"/>
      <c r="E95" s="203"/>
      <c r="F95" s="203"/>
      <c r="G95" s="203"/>
    </row>
    <row r="96" spans="1:8" ht="18" customHeight="1">
      <c r="A96" s="37"/>
      <c r="B96" s="36" t="s">
        <v>24</v>
      </c>
      <c r="C96" s="37" t="s">
        <v>25</v>
      </c>
      <c r="D96" s="94"/>
      <c r="E96" s="37"/>
      <c r="F96" s="36" t="s">
        <v>24</v>
      </c>
      <c r="G96" s="37" t="s">
        <v>25</v>
      </c>
      <c r="H96" s="94"/>
    </row>
    <row r="97" spans="1:8" ht="18" customHeight="1">
      <c r="A97" s="29" t="s">
        <v>193</v>
      </c>
      <c r="B97" s="82">
        <v>5</v>
      </c>
      <c r="C97" s="3">
        <f>B97/227*100</f>
        <v>2.2026431718061676</v>
      </c>
      <c r="E97" s="29" t="s">
        <v>193</v>
      </c>
      <c r="F97" s="82">
        <v>11</v>
      </c>
      <c r="G97" s="3">
        <f>F97/227*100</f>
        <v>4.8458149779735686</v>
      </c>
    </row>
    <row r="98" spans="1:8" ht="18" customHeight="1">
      <c r="A98" s="29" t="s">
        <v>188</v>
      </c>
      <c r="B98" s="82">
        <v>9</v>
      </c>
      <c r="C98" s="3">
        <f t="shared" ref="C98:C104" si="14">B98/227*100</f>
        <v>3.9647577092511015</v>
      </c>
      <c r="E98" s="29" t="s">
        <v>188</v>
      </c>
      <c r="F98" s="82">
        <v>13</v>
      </c>
      <c r="G98" s="3">
        <f t="shared" ref="G98:G104" si="15">F98/227*100</f>
        <v>5.7268722466960353</v>
      </c>
    </row>
    <row r="99" spans="1:8" ht="18" customHeight="1">
      <c r="A99" s="29" t="s">
        <v>189</v>
      </c>
      <c r="B99" s="82">
        <v>22</v>
      </c>
      <c r="C99" s="3">
        <f t="shared" si="14"/>
        <v>9.6916299559471373</v>
      </c>
      <c r="E99" s="29" t="s">
        <v>189</v>
      </c>
      <c r="F99" s="82">
        <v>34</v>
      </c>
      <c r="G99" s="3">
        <f t="shared" si="15"/>
        <v>14.977973568281937</v>
      </c>
    </row>
    <row r="100" spans="1:8" ht="18" customHeight="1">
      <c r="A100" s="29" t="s">
        <v>190</v>
      </c>
      <c r="B100" s="82">
        <v>42</v>
      </c>
      <c r="C100" s="3">
        <f t="shared" si="14"/>
        <v>18.502202643171806</v>
      </c>
      <c r="E100" s="29" t="s">
        <v>190</v>
      </c>
      <c r="F100" s="82">
        <v>32</v>
      </c>
      <c r="G100" s="3">
        <f t="shared" si="15"/>
        <v>14.096916299559473</v>
      </c>
    </row>
    <row r="101" spans="1:8" ht="18" customHeight="1">
      <c r="A101" s="29" t="s">
        <v>191</v>
      </c>
      <c r="B101" s="82">
        <v>26</v>
      </c>
      <c r="C101" s="3">
        <f t="shared" si="14"/>
        <v>11.453744493392071</v>
      </c>
      <c r="E101" s="29" t="s">
        <v>191</v>
      </c>
      <c r="F101" s="82">
        <v>18</v>
      </c>
      <c r="G101" s="3">
        <f t="shared" si="15"/>
        <v>7.929515418502203</v>
      </c>
    </row>
    <row r="102" spans="1:8" ht="18" customHeight="1">
      <c r="A102" s="29" t="s">
        <v>192</v>
      </c>
      <c r="B102" s="82">
        <v>25</v>
      </c>
      <c r="C102" s="3">
        <f t="shared" si="14"/>
        <v>11.013215859030836</v>
      </c>
      <c r="E102" s="29" t="s">
        <v>192</v>
      </c>
      <c r="F102" s="82">
        <v>22</v>
      </c>
      <c r="G102" s="3">
        <f t="shared" si="15"/>
        <v>9.6916299559471373</v>
      </c>
    </row>
    <row r="103" spans="1:8" ht="18" customHeight="1">
      <c r="A103" s="29" t="s">
        <v>194</v>
      </c>
      <c r="B103" s="82">
        <v>10</v>
      </c>
      <c r="C103" s="3">
        <f t="shared" si="14"/>
        <v>4.4052863436123353</v>
      </c>
      <c r="E103" s="29" t="s">
        <v>194</v>
      </c>
      <c r="F103" s="82">
        <v>8</v>
      </c>
      <c r="G103" s="3">
        <f t="shared" si="15"/>
        <v>3.5242290748898681</v>
      </c>
    </row>
    <row r="104" spans="1:8" ht="18" customHeight="1">
      <c r="A104" s="29" t="s">
        <v>23</v>
      </c>
      <c r="B104" s="82">
        <v>88</v>
      </c>
      <c r="C104" s="3">
        <f t="shared" si="14"/>
        <v>38.766519823788549</v>
      </c>
      <c r="E104" s="29" t="s">
        <v>23</v>
      </c>
      <c r="F104" s="82">
        <v>89</v>
      </c>
      <c r="G104" s="3">
        <f t="shared" si="15"/>
        <v>39.207048458149778</v>
      </c>
    </row>
    <row r="105" spans="1:8" ht="18" customHeight="1">
      <c r="A105" s="30" t="s">
        <v>2</v>
      </c>
      <c r="B105" s="35">
        <f>SUM(B97:B104)</f>
        <v>227</v>
      </c>
      <c r="C105" s="21">
        <v>100</v>
      </c>
      <c r="E105" s="30" t="s">
        <v>2</v>
      </c>
      <c r="F105" s="35">
        <f>SUM(F97:F104)</f>
        <v>227</v>
      </c>
      <c r="G105" s="21">
        <v>100</v>
      </c>
    </row>
    <row r="106" spans="1:8" ht="18" customHeight="1"/>
    <row r="107" spans="1:8" ht="18" customHeight="1">
      <c r="A107" s="202" t="s">
        <v>211</v>
      </c>
      <c r="B107" s="202"/>
      <c r="C107" s="202"/>
      <c r="E107" s="202" t="s">
        <v>212</v>
      </c>
      <c r="F107" s="202"/>
      <c r="G107" s="202"/>
    </row>
    <row r="108" spans="1:8" ht="18" customHeight="1">
      <c r="A108" s="203"/>
      <c r="B108" s="203"/>
      <c r="C108" s="203"/>
      <c r="E108" s="203"/>
      <c r="F108" s="203"/>
      <c r="G108" s="203"/>
    </row>
    <row r="109" spans="1:8" ht="18" customHeight="1">
      <c r="A109" s="37"/>
      <c r="B109" s="36" t="s">
        <v>24</v>
      </c>
      <c r="C109" s="37" t="s">
        <v>25</v>
      </c>
      <c r="D109" s="94"/>
      <c r="E109" s="37"/>
      <c r="F109" s="36" t="s">
        <v>24</v>
      </c>
      <c r="G109" s="37" t="s">
        <v>25</v>
      </c>
      <c r="H109" s="94"/>
    </row>
    <row r="110" spans="1:8" ht="18" customHeight="1">
      <c r="A110" s="29" t="s">
        <v>193</v>
      </c>
      <c r="B110" s="82">
        <v>6</v>
      </c>
      <c r="C110" s="3">
        <f>B110/227*100</f>
        <v>2.643171806167401</v>
      </c>
      <c r="E110" s="29" t="s">
        <v>193</v>
      </c>
      <c r="F110" s="82">
        <v>6</v>
      </c>
      <c r="G110" s="3">
        <f>F110/227*100</f>
        <v>2.643171806167401</v>
      </c>
    </row>
    <row r="111" spans="1:8" ht="18" customHeight="1">
      <c r="A111" s="29" t="s">
        <v>188</v>
      </c>
      <c r="B111" s="82">
        <v>7</v>
      </c>
      <c r="C111" s="3">
        <f t="shared" ref="C111:C117" si="16">B111/227*100</f>
        <v>3.0837004405286343</v>
      </c>
      <c r="E111" s="29" t="s">
        <v>188</v>
      </c>
      <c r="F111" s="82">
        <v>9</v>
      </c>
      <c r="G111" s="3">
        <f t="shared" ref="G111:G117" si="17">F111/227*100</f>
        <v>3.9647577092511015</v>
      </c>
    </row>
    <row r="112" spans="1:8" ht="18" customHeight="1">
      <c r="A112" s="29" t="s">
        <v>189</v>
      </c>
      <c r="B112" s="82">
        <v>25</v>
      </c>
      <c r="C112" s="3">
        <f t="shared" si="16"/>
        <v>11.013215859030836</v>
      </c>
      <c r="E112" s="29" t="s">
        <v>189</v>
      </c>
      <c r="F112" s="82">
        <v>34</v>
      </c>
      <c r="G112" s="3">
        <f t="shared" si="17"/>
        <v>14.977973568281937</v>
      </c>
    </row>
    <row r="113" spans="1:8" ht="18" customHeight="1">
      <c r="A113" s="29" t="s">
        <v>190</v>
      </c>
      <c r="B113" s="82">
        <v>56</v>
      </c>
      <c r="C113" s="3">
        <f t="shared" si="16"/>
        <v>24.669603524229075</v>
      </c>
      <c r="E113" s="29" t="s">
        <v>190</v>
      </c>
      <c r="F113" s="82">
        <v>34</v>
      </c>
      <c r="G113" s="3">
        <f t="shared" si="17"/>
        <v>14.977973568281937</v>
      </c>
    </row>
    <row r="114" spans="1:8" ht="18" customHeight="1">
      <c r="A114" s="29" t="s">
        <v>191</v>
      </c>
      <c r="B114" s="82">
        <v>18</v>
      </c>
      <c r="C114" s="3">
        <f t="shared" si="16"/>
        <v>7.929515418502203</v>
      </c>
      <c r="E114" s="29" t="s">
        <v>191</v>
      </c>
      <c r="F114" s="82">
        <v>20</v>
      </c>
      <c r="G114" s="3">
        <f t="shared" si="17"/>
        <v>8.8105726872246706</v>
      </c>
    </row>
    <row r="115" spans="1:8" ht="18" customHeight="1">
      <c r="A115" s="29" t="s">
        <v>192</v>
      </c>
      <c r="B115" s="82">
        <v>15</v>
      </c>
      <c r="C115" s="3">
        <f t="shared" si="16"/>
        <v>6.607929515418502</v>
      </c>
      <c r="E115" s="29" t="s">
        <v>192</v>
      </c>
      <c r="F115" s="82">
        <v>16</v>
      </c>
      <c r="G115" s="3">
        <f t="shared" si="17"/>
        <v>7.0484581497797363</v>
      </c>
    </row>
    <row r="116" spans="1:8" ht="18" customHeight="1">
      <c r="A116" s="29" t="s">
        <v>194</v>
      </c>
      <c r="B116" s="82">
        <v>10</v>
      </c>
      <c r="C116" s="3">
        <f t="shared" si="16"/>
        <v>4.4052863436123353</v>
      </c>
      <c r="E116" s="29" t="s">
        <v>194</v>
      </c>
      <c r="F116" s="82">
        <v>19</v>
      </c>
      <c r="G116" s="3">
        <f t="shared" si="17"/>
        <v>8.3700440528634363</v>
      </c>
    </row>
    <row r="117" spans="1:8" ht="18" customHeight="1">
      <c r="A117" s="29" t="s">
        <v>23</v>
      </c>
      <c r="B117" s="82">
        <v>90</v>
      </c>
      <c r="C117" s="3">
        <f t="shared" si="16"/>
        <v>39.647577092511014</v>
      </c>
      <c r="E117" s="29" t="s">
        <v>23</v>
      </c>
      <c r="F117" s="82">
        <v>89</v>
      </c>
      <c r="G117" s="3">
        <f t="shared" si="17"/>
        <v>39.207048458149778</v>
      </c>
    </row>
    <row r="118" spans="1:8" ht="18" customHeight="1">
      <c r="A118" s="30" t="s">
        <v>2</v>
      </c>
      <c r="B118" s="35">
        <f>SUM(B110:B117)</f>
        <v>227</v>
      </c>
      <c r="C118" s="21">
        <v>100</v>
      </c>
      <c r="E118" s="30" t="s">
        <v>2</v>
      </c>
      <c r="F118" s="35">
        <f>SUM(F110:F117)</f>
        <v>227</v>
      </c>
      <c r="G118" s="21">
        <v>100</v>
      </c>
    </row>
    <row r="119" spans="1:8" ht="18" customHeight="1"/>
    <row r="120" spans="1:8" ht="18" customHeight="1">
      <c r="A120" s="202" t="s">
        <v>213</v>
      </c>
      <c r="B120" s="202"/>
      <c r="C120" s="202"/>
      <c r="E120" s="202" t="s">
        <v>214</v>
      </c>
      <c r="F120" s="202"/>
      <c r="G120" s="202"/>
      <c r="H120"/>
    </row>
    <row r="121" spans="1:8" ht="18" customHeight="1">
      <c r="A121" s="203"/>
      <c r="B121" s="203"/>
      <c r="C121" s="203"/>
      <c r="E121" s="203"/>
      <c r="F121" s="203"/>
      <c r="G121" s="203"/>
      <c r="H121"/>
    </row>
    <row r="122" spans="1:8" ht="18" customHeight="1">
      <c r="A122" s="37"/>
      <c r="B122" s="36" t="s">
        <v>24</v>
      </c>
      <c r="C122" s="37" t="s">
        <v>25</v>
      </c>
      <c r="D122" s="94"/>
      <c r="E122" s="37"/>
      <c r="F122" s="36" t="s">
        <v>24</v>
      </c>
      <c r="G122" s="37" t="s">
        <v>25</v>
      </c>
      <c r="H122" s="61"/>
    </row>
    <row r="123" spans="1:8" ht="18" customHeight="1">
      <c r="A123" s="29" t="s">
        <v>193</v>
      </c>
      <c r="B123" s="82">
        <v>7</v>
      </c>
      <c r="C123" s="3">
        <f>B123/227*100</f>
        <v>3.0837004405286343</v>
      </c>
      <c r="E123" s="29" t="s">
        <v>193</v>
      </c>
      <c r="F123" s="82">
        <v>5</v>
      </c>
      <c r="G123" s="3">
        <f>F123/227*100</f>
        <v>2.2026431718061676</v>
      </c>
      <c r="H123"/>
    </row>
    <row r="124" spans="1:8" ht="18" customHeight="1">
      <c r="A124" s="29" t="s">
        <v>188</v>
      </c>
      <c r="B124" s="82">
        <v>20</v>
      </c>
      <c r="C124" s="3">
        <f t="shared" ref="C124:C130" si="18">B124/227*100</f>
        <v>8.8105726872246706</v>
      </c>
      <c r="E124" s="29" t="s">
        <v>188</v>
      </c>
      <c r="F124" s="82">
        <v>6</v>
      </c>
      <c r="G124" s="3">
        <f t="shared" ref="G124:G130" si="19">F124/227*100</f>
        <v>2.643171806167401</v>
      </c>
      <c r="H124"/>
    </row>
    <row r="125" spans="1:8" ht="18" customHeight="1">
      <c r="A125" s="29" t="s">
        <v>189</v>
      </c>
      <c r="B125" s="82">
        <v>37</v>
      </c>
      <c r="C125" s="3">
        <f t="shared" si="18"/>
        <v>16.299559471365637</v>
      </c>
      <c r="E125" s="29" t="s">
        <v>189</v>
      </c>
      <c r="F125" s="82">
        <v>15</v>
      </c>
      <c r="G125" s="3">
        <f t="shared" si="19"/>
        <v>6.607929515418502</v>
      </c>
      <c r="H125"/>
    </row>
    <row r="126" spans="1:8" ht="18" customHeight="1">
      <c r="A126" s="29" t="s">
        <v>190</v>
      </c>
      <c r="B126" s="82">
        <v>29</v>
      </c>
      <c r="C126" s="3">
        <f t="shared" si="18"/>
        <v>12.77533039647577</v>
      </c>
      <c r="E126" s="29" t="s">
        <v>190</v>
      </c>
      <c r="F126" s="82">
        <v>34</v>
      </c>
      <c r="G126" s="3">
        <f t="shared" si="19"/>
        <v>14.977973568281937</v>
      </c>
      <c r="H126"/>
    </row>
    <row r="127" spans="1:8" ht="18" customHeight="1">
      <c r="A127" s="29" t="s">
        <v>191</v>
      </c>
      <c r="B127" s="82">
        <v>21</v>
      </c>
      <c r="C127" s="3">
        <f t="shared" si="18"/>
        <v>9.251101321585903</v>
      </c>
      <c r="E127" s="29" t="s">
        <v>191</v>
      </c>
      <c r="F127" s="82">
        <v>23</v>
      </c>
      <c r="G127" s="3">
        <f t="shared" si="19"/>
        <v>10.13215859030837</v>
      </c>
      <c r="H127"/>
    </row>
    <row r="128" spans="1:8" ht="18" customHeight="1">
      <c r="A128" s="29" t="s">
        <v>192</v>
      </c>
      <c r="B128" s="82">
        <v>13</v>
      </c>
      <c r="C128" s="3">
        <f t="shared" si="18"/>
        <v>5.7268722466960353</v>
      </c>
      <c r="E128" s="29" t="s">
        <v>192</v>
      </c>
      <c r="F128" s="82">
        <v>34</v>
      </c>
      <c r="G128" s="3">
        <f t="shared" si="19"/>
        <v>14.977973568281937</v>
      </c>
      <c r="H128"/>
    </row>
    <row r="129" spans="1:8" ht="18" customHeight="1">
      <c r="A129" s="29" t="s">
        <v>194</v>
      </c>
      <c r="B129" s="82">
        <v>10</v>
      </c>
      <c r="C129" s="3">
        <f t="shared" si="18"/>
        <v>4.4052863436123353</v>
      </c>
      <c r="E129" s="29" t="s">
        <v>194</v>
      </c>
      <c r="F129" s="82">
        <v>21</v>
      </c>
      <c r="G129" s="3">
        <f t="shared" si="19"/>
        <v>9.251101321585903</v>
      </c>
      <c r="H129"/>
    </row>
    <row r="130" spans="1:8" ht="18" customHeight="1">
      <c r="A130" s="29" t="s">
        <v>23</v>
      </c>
      <c r="B130" s="82">
        <v>90</v>
      </c>
      <c r="C130" s="3">
        <f t="shared" si="18"/>
        <v>39.647577092511014</v>
      </c>
      <c r="E130" s="29" t="s">
        <v>23</v>
      </c>
      <c r="F130" s="82">
        <v>89</v>
      </c>
      <c r="G130" s="3">
        <f t="shared" si="19"/>
        <v>39.207048458149778</v>
      </c>
      <c r="H130"/>
    </row>
    <row r="131" spans="1:8" ht="18" customHeight="1">
      <c r="A131" s="30" t="s">
        <v>2</v>
      </c>
      <c r="B131" s="35">
        <f>SUM(B123:B130)</f>
        <v>227</v>
      </c>
      <c r="C131" s="21">
        <v>100</v>
      </c>
      <c r="E131" s="30" t="s">
        <v>2</v>
      </c>
      <c r="F131" s="35">
        <f>SUM(F123:F130)</f>
        <v>227</v>
      </c>
      <c r="G131" s="21">
        <v>100</v>
      </c>
      <c r="H131"/>
    </row>
  </sheetData>
  <mergeCells count="21">
    <mergeCell ref="A120:C121"/>
    <mergeCell ref="E120:G121"/>
    <mergeCell ref="E81:G82"/>
    <mergeCell ref="A94:C95"/>
    <mergeCell ref="E16:G17"/>
    <mergeCell ref="E29:G30"/>
    <mergeCell ref="A55:C56"/>
    <mergeCell ref="E55:G56"/>
    <mergeCell ref="A68:C69"/>
    <mergeCell ref="E68:G69"/>
    <mergeCell ref="J1:L4"/>
    <mergeCell ref="E42:G43"/>
    <mergeCell ref="A81:C82"/>
    <mergeCell ref="E94:G95"/>
    <mergeCell ref="E107:G108"/>
    <mergeCell ref="A107:C108"/>
    <mergeCell ref="E3:G4"/>
    <mergeCell ref="A3:C4"/>
    <mergeCell ref="A16:C17"/>
    <mergeCell ref="A29:C30"/>
    <mergeCell ref="A42:C43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（問3-4）</oddFooter>
  </headerFooter>
  <rowBreaks count="3" manualBreakCount="3">
    <brk id="40" max="16383" man="1"/>
    <brk id="79" max="16383" man="1"/>
    <brk id="1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B1:AW99"/>
  <sheetViews>
    <sheetView zoomScale="70" zoomScaleNormal="70" workbookViewId="0"/>
  </sheetViews>
  <sheetFormatPr defaultRowHeight="13.5"/>
  <cols>
    <col min="1" max="1" width="4.625" customWidth="1"/>
    <col min="2" max="2" width="23.625" style="29" customWidth="1"/>
    <col min="3" max="3" width="9" customWidth="1"/>
    <col min="5" max="5" width="4.625" customWidth="1"/>
    <col min="6" max="6" width="23.625" style="29" customWidth="1"/>
    <col min="9" max="10" width="4.625" customWidth="1"/>
    <col min="11" max="11" width="23.625" style="29" customWidth="1"/>
    <col min="14" max="14" width="4.625" customWidth="1"/>
    <col min="15" max="15" width="23.625" style="29" customWidth="1"/>
    <col min="18" max="19" width="4.625" customWidth="1"/>
    <col min="20" max="20" width="23.625" style="29" customWidth="1"/>
    <col min="23" max="23" width="4.625" customWidth="1"/>
    <col min="24" max="24" width="23.625" style="29" customWidth="1"/>
    <col min="27" max="28" width="4.625" customWidth="1"/>
    <col min="29" max="29" width="23.625" style="29" customWidth="1"/>
    <col min="32" max="32" width="4.625" customWidth="1"/>
    <col min="33" max="33" width="23.625" style="29" customWidth="1"/>
    <col min="36" max="37" width="4.625" customWidth="1"/>
    <col min="38" max="38" width="23.625" style="29" customWidth="1"/>
    <col min="41" max="41" width="4.625" customWidth="1"/>
    <col min="42" max="42" width="23.625" style="29" customWidth="1"/>
    <col min="45" max="46" width="4.625" customWidth="1"/>
    <col min="47" max="47" width="23.625" style="29" customWidth="1"/>
    <col min="50" max="50" width="4.625" customWidth="1"/>
  </cols>
  <sheetData>
    <row r="1" spans="2:49" ht="18" customHeight="1">
      <c r="B1" s="38" t="s">
        <v>529</v>
      </c>
    </row>
    <row r="2" spans="2:49" ht="18" customHeight="1"/>
    <row r="3" spans="2:49" ht="18" customHeight="1">
      <c r="B3" s="29" t="s">
        <v>533</v>
      </c>
    </row>
    <row r="4" spans="2:49" ht="18" customHeight="1">
      <c r="B4" s="47" t="s">
        <v>316</v>
      </c>
    </row>
    <row r="5" spans="2:49" ht="18" customHeight="1"/>
    <row r="6" spans="2:49" s="29" customFormat="1" ht="18" customHeight="1">
      <c r="B6" s="45" t="s">
        <v>534</v>
      </c>
      <c r="C6" s="45"/>
      <c r="D6" s="45"/>
      <c r="E6" s="45"/>
      <c r="F6" s="29" t="s">
        <v>536</v>
      </c>
      <c r="K6" s="29" t="s">
        <v>553</v>
      </c>
      <c r="O6" s="29" t="s">
        <v>565</v>
      </c>
      <c r="T6" s="29" t="s">
        <v>577</v>
      </c>
      <c r="X6" s="29" t="s">
        <v>589</v>
      </c>
      <c r="AC6" s="29" t="s">
        <v>598</v>
      </c>
      <c r="AG6" s="29" t="s">
        <v>601</v>
      </c>
      <c r="AL6" s="29" t="s">
        <v>604</v>
      </c>
      <c r="AP6" s="29" t="s">
        <v>621</v>
      </c>
      <c r="AU6" s="29" t="s">
        <v>535</v>
      </c>
    </row>
    <row r="7" spans="2:49" s="61" customFormat="1" ht="18" customHeight="1">
      <c r="B7" s="59"/>
      <c r="C7" s="60" t="s">
        <v>24</v>
      </c>
      <c r="D7" s="59" t="s">
        <v>512</v>
      </c>
      <c r="F7" s="37"/>
      <c r="G7" s="36" t="s">
        <v>24</v>
      </c>
      <c r="H7" s="37" t="s">
        <v>512</v>
      </c>
      <c r="K7" s="37"/>
      <c r="L7" s="36" t="s">
        <v>24</v>
      </c>
      <c r="M7" s="37" t="s">
        <v>512</v>
      </c>
      <c r="O7" s="37"/>
      <c r="P7" s="36" t="s">
        <v>24</v>
      </c>
      <c r="Q7" s="37" t="s">
        <v>512</v>
      </c>
      <c r="T7" s="37"/>
      <c r="U7" s="36" t="s">
        <v>24</v>
      </c>
      <c r="V7" s="37" t="s">
        <v>512</v>
      </c>
      <c r="X7" s="37"/>
      <c r="Y7" s="36" t="s">
        <v>24</v>
      </c>
      <c r="Z7" s="37" t="s">
        <v>512</v>
      </c>
      <c r="AC7" s="37"/>
      <c r="AD7" s="36" t="s">
        <v>24</v>
      </c>
      <c r="AE7" s="37" t="s">
        <v>512</v>
      </c>
      <c r="AG7" s="37"/>
      <c r="AH7" s="36" t="s">
        <v>24</v>
      </c>
      <c r="AI7" s="37" t="s">
        <v>512</v>
      </c>
      <c r="AL7" s="37"/>
      <c r="AM7" s="36" t="s">
        <v>24</v>
      </c>
      <c r="AN7" s="37" t="s">
        <v>512</v>
      </c>
      <c r="AP7" s="37"/>
      <c r="AQ7" s="36" t="s">
        <v>24</v>
      </c>
      <c r="AR7" s="37" t="s">
        <v>512</v>
      </c>
      <c r="AU7" s="37"/>
      <c r="AV7" s="36" t="s">
        <v>24</v>
      </c>
      <c r="AW7" s="37" t="s">
        <v>512</v>
      </c>
    </row>
    <row r="8" spans="2:49" ht="18" customHeight="1">
      <c r="B8" s="45" t="s">
        <v>20</v>
      </c>
      <c r="C8" s="52">
        <v>146</v>
      </c>
      <c r="D8" s="5">
        <f>C8/227*100</f>
        <v>64.317180616740089</v>
      </c>
      <c r="E8" s="6"/>
      <c r="F8" s="29" t="s">
        <v>20</v>
      </c>
      <c r="G8" s="34">
        <v>168</v>
      </c>
      <c r="H8" s="5">
        <f>G8/G$13*100</f>
        <v>74.008810572687224</v>
      </c>
      <c r="K8" s="29" t="s">
        <v>20</v>
      </c>
      <c r="L8" s="34">
        <v>143</v>
      </c>
      <c r="M8" s="4">
        <f>L8/227*100</f>
        <v>62.995594713656388</v>
      </c>
      <c r="O8" s="29" t="s">
        <v>20</v>
      </c>
      <c r="P8" s="34">
        <v>99</v>
      </c>
      <c r="Q8" s="4">
        <f>P8/227*100</f>
        <v>43.612334801762117</v>
      </c>
      <c r="T8" s="29" t="s">
        <v>20</v>
      </c>
      <c r="U8" s="34">
        <v>11</v>
      </c>
      <c r="V8" s="4">
        <f>U8/227*100</f>
        <v>4.8458149779735686</v>
      </c>
      <c r="X8" s="29" t="s">
        <v>20</v>
      </c>
      <c r="Y8" s="34">
        <v>37</v>
      </c>
      <c r="Z8" s="4">
        <f>Y8/227*100</f>
        <v>16.299559471365637</v>
      </c>
      <c r="AC8" s="29" t="s">
        <v>20</v>
      </c>
      <c r="AD8" s="34">
        <v>34</v>
      </c>
      <c r="AE8" s="4">
        <f>AD8/227*100</f>
        <v>14.977973568281937</v>
      </c>
      <c r="AG8" s="29" t="s">
        <v>20</v>
      </c>
      <c r="AH8" s="34">
        <v>129</v>
      </c>
      <c r="AI8" s="4">
        <f>AH8/227*100</f>
        <v>56.828193832599119</v>
      </c>
      <c r="AL8" s="29" t="s">
        <v>20</v>
      </c>
      <c r="AM8" s="34">
        <v>12</v>
      </c>
      <c r="AN8" s="4">
        <f>AM8/227*100</f>
        <v>5.286343612334802</v>
      </c>
      <c r="AP8" s="29" t="s">
        <v>20</v>
      </c>
      <c r="AQ8" s="34">
        <v>31</v>
      </c>
      <c r="AR8" s="4">
        <f>AQ8/227*100</f>
        <v>13.656387665198238</v>
      </c>
      <c r="AU8" s="29" t="s">
        <v>20</v>
      </c>
      <c r="AV8" s="34">
        <v>45</v>
      </c>
      <c r="AW8" s="4">
        <f>AV8/227*100</f>
        <v>19.823788546255507</v>
      </c>
    </row>
    <row r="9" spans="2:49" ht="18" customHeight="1">
      <c r="B9" s="45" t="s">
        <v>21</v>
      </c>
      <c r="C9" s="52">
        <v>80</v>
      </c>
      <c r="D9" s="5">
        <f t="shared" ref="D9:D11" si="0">C9/227*100</f>
        <v>35.242290748898682</v>
      </c>
      <c r="F9" s="29" t="s">
        <v>21</v>
      </c>
      <c r="G9" s="34">
        <v>58</v>
      </c>
      <c r="H9" s="5">
        <f t="shared" ref="H9:H11" si="1">G9/G$13*100</f>
        <v>25.55066079295154</v>
      </c>
      <c r="K9" s="29" t="s">
        <v>21</v>
      </c>
      <c r="L9" s="34">
        <v>85</v>
      </c>
      <c r="M9" s="4">
        <f t="shared" ref="M9:M12" si="2">L9/227*100</f>
        <v>37.444933920704848</v>
      </c>
      <c r="O9" s="29" t="s">
        <v>21</v>
      </c>
      <c r="P9" s="34">
        <v>76</v>
      </c>
      <c r="Q9" s="4">
        <f t="shared" ref="Q9:Q12" si="3">P9/227*100</f>
        <v>33.480176211453745</v>
      </c>
      <c r="T9" s="29" t="s">
        <v>21</v>
      </c>
      <c r="U9" s="34">
        <v>171</v>
      </c>
      <c r="V9" s="4">
        <f t="shared" ref="V9:V12" si="4">U9/227*100</f>
        <v>75.330396475770925</v>
      </c>
      <c r="X9" s="29" t="s">
        <v>21</v>
      </c>
      <c r="Y9" s="34">
        <v>154</v>
      </c>
      <c r="Z9" s="4">
        <f t="shared" ref="Z9:Z12" si="5">Y9/227*100</f>
        <v>67.841409691629963</v>
      </c>
      <c r="AC9" s="29" t="s">
        <v>21</v>
      </c>
      <c r="AD9" s="34">
        <v>168</v>
      </c>
      <c r="AE9" s="4">
        <f t="shared" ref="AE9:AE12" si="6">AD9/227*100</f>
        <v>74.008810572687224</v>
      </c>
      <c r="AG9" s="29" t="s">
        <v>21</v>
      </c>
      <c r="AH9" s="34">
        <v>86</v>
      </c>
      <c r="AI9" s="4">
        <f t="shared" ref="AI9:AI12" si="7">AH9/227*100</f>
        <v>37.885462555066077</v>
      </c>
      <c r="AL9" s="29" t="s">
        <v>21</v>
      </c>
      <c r="AM9" s="34">
        <v>207</v>
      </c>
      <c r="AN9" s="4">
        <f t="shared" ref="AN9:AN12" si="8">AM9/227*100</f>
        <v>91.189427312775322</v>
      </c>
      <c r="AP9" s="29" t="s">
        <v>21</v>
      </c>
      <c r="AQ9" s="34">
        <v>158</v>
      </c>
      <c r="AR9" s="4">
        <f t="shared" ref="AR9:AR12" si="9">AQ9/227*100</f>
        <v>69.603524229074893</v>
      </c>
      <c r="AU9" s="29" t="s">
        <v>21</v>
      </c>
      <c r="AV9" s="34">
        <v>127</v>
      </c>
      <c r="AW9" s="4">
        <f t="shared" ref="AW9:AW12" si="10">AV9/227*100</f>
        <v>55.947136563876654</v>
      </c>
    </row>
    <row r="10" spans="2:49" ht="18" customHeight="1">
      <c r="B10" s="46" t="s">
        <v>22</v>
      </c>
      <c r="C10" s="52">
        <v>3</v>
      </c>
      <c r="D10" s="5">
        <f t="shared" si="0"/>
        <v>1.3215859030837005</v>
      </c>
      <c r="F10" s="29" t="s">
        <v>22</v>
      </c>
      <c r="G10" s="34">
        <v>2</v>
      </c>
      <c r="H10" s="5">
        <f t="shared" si="1"/>
        <v>0.88105726872246704</v>
      </c>
      <c r="K10" s="29" t="s">
        <v>22</v>
      </c>
      <c r="L10" s="34">
        <v>1</v>
      </c>
      <c r="M10" s="4">
        <f t="shared" si="2"/>
        <v>0.44052863436123352</v>
      </c>
      <c r="O10" s="29" t="s">
        <v>22</v>
      </c>
      <c r="P10" s="34">
        <v>1</v>
      </c>
      <c r="Q10" s="4">
        <f t="shared" si="3"/>
        <v>0.44052863436123352</v>
      </c>
      <c r="T10" s="29" t="s">
        <v>22</v>
      </c>
      <c r="U10" s="34">
        <v>3</v>
      </c>
      <c r="V10" s="4">
        <f t="shared" si="4"/>
        <v>1.3215859030837005</v>
      </c>
      <c r="X10" s="29" t="s">
        <v>22</v>
      </c>
      <c r="Y10" s="34">
        <v>3</v>
      </c>
      <c r="Z10" s="4">
        <f t="shared" si="5"/>
        <v>1.3215859030837005</v>
      </c>
      <c r="AC10" s="29" t="s">
        <v>22</v>
      </c>
      <c r="AD10" s="34">
        <v>3</v>
      </c>
      <c r="AE10" s="4">
        <f t="shared" si="6"/>
        <v>1.3215859030837005</v>
      </c>
      <c r="AG10" s="29" t="s">
        <v>22</v>
      </c>
      <c r="AH10" s="34">
        <v>2</v>
      </c>
      <c r="AI10" s="4">
        <f t="shared" si="7"/>
        <v>0.88105726872246704</v>
      </c>
      <c r="AL10" s="29" t="s">
        <v>22</v>
      </c>
      <c r="AM10" s="34">
        <v>3</v>
      </c>
      <c r="AN10" s="4">
        <f t="shared" si="8"/>
        <v>1.3215859030837005</v>
      </c>
      <c r="AP10" s="29" t="s">
        <v>22</v>
      </c>
      <c r="AQ10" s="34">
        <v>2</v>
      </c>
      <c r="AR10" s="4">
        <f t="shared" si="9"/>
        <v>0.88105726872246704</v>
      </c>
      <c r="AU10" s="29" t="s">
        <v>22</v>
      </c>
      <c r="AV10" s="34">
        <v>3</v>
      </c>
      <c r="AW10" s="4">
        <f t="shared" si="10"/>
        <v>1.3215859030837005</v>
      </c>
    </row>
    <row r="11" spans="2:49" ht="18" customHeight="1">
      <c r="B11" s="47" t="s">
        <v>23</v>
      </c>
      <c r="C11" s="53">
        <v>4</v>
      </c>
      <c r="D11" s="5">
        <f t="shared" si="0"/>
        <v>1.7621145374449341</v>
      </c>
      <c r="F11" s="51" t="s">
        <v>23</v>
      </c>
      <c r="G11" s="34">
        <v>4</v>
      </c>
      <c r="H11" s="5">
        <f t="shared" si="1"/>
        <v>1.7621145374449341</v>
      </c>
      <c r="K11" s="29" t="s">
        <v>33</v>
      </c>
      <c r="L11" s="34">
        <v>1</v>
      </c>
      <c r="M11" s="4">
        <f t="shared" si="2"/>
        <v>0.44052863436123352</v>
      </c>
      <c r="O11" s="29" t="s">
        <v>33</v>
      </c>
      <c r="P11" s="34">
        <v>53</v>
      </c>
      <c r="Q11" s="4">
        <f t="shared" si="3"/>
        <v>23.348017621145374</v>
      </c>
      <c r="T11" s="29" t="s">
        <v>513</v>
      </c>
      <c r="U11" s="34">
        <v>44</v>
      </c>
      <c r="V11" s="4">
        <f t="shared" si="4"/>
        <v>19.383259911894275</v>
      </c>
      <c r="X11" s="29" t="s">
        <v>513</v>
      </c>
      <c r="Y11" s="34">
        <v>33</v>
      </c>
      <c r="Z11" s="4">
        <f t="shared" si="5"/>
        <v>14.537444933920703</v>
      </c>
      <c r="AC11" s="29" t="s">
        <v>513</v>
      </c>
      <c r="AD11" s="34">
        <v>20</v>
      </c>
      <c r="AE11" s="4">
        <f t="shared" si="6"/>
        <v>8.8105726872246706</v>
      </c>
      <c r="AG11" s="29" t="s">
        <v>513</v>
      </c>
      <c r="AH11" s="34">
        <v>13</v>
      </c>
      <c r="AI11" s="4">
        <f t="shared" si="7"/>
        <v>5.7268722466960353</v>
      </c>
      <c r="AL11" s="29" t="s">
        <v>513</v>
      </c>
      <c r="AM11" s="34">
        <v>8</v>
      </c>
      <c r="AN11" s="4">
        <f t="shared" si="8"/>
        <v>3.5242290748898681</v>
      </c>
      <c r="AP11" s="29" t="s">
        <v>513</v>
      </c>
      <c r="AQ11" s="34">
        <v>37</v>
      </c>
      <c r="AR11" s="4">
        <f t="shared" si="9"/>
        <v>16.299559471365637</v>
      </c>
      <c r="AU11" s="29" t="s">
        <v>513</v>
      </c>
      <c r="AV11" s="34">
        <v>53</v>
      </c>
      <c r="AW11" s="4">
        <f t="shared" si="10"/>
        <v>23.348017621145374</v>
      </c>
    </row>
    <row r="12" spans="2:49" ht="18" customHeight="1" thickBot="1">
      <c r="B12" s="48" t="s">
        <v>2</v>
      </c>
      <c r="C12" s="54">
        <f>SUM(C8:C11)</f>
        <v>233</v>
      </c>
      <c r="D12" s="41">
        <f>SUM(D8:D11)</f>
        <v>102.6431718061674</v>
      </c>
      <c r="F12" s="48" t="s">
        <v>2</v>
      </c>
      <c r="G12" s="58">
        <f>SUM(G8:G11)</f>
        <v>232</v>
      </c>
      <c r="H12" s="41">
        <f>SUM(H8:H11)</f>
        <v>102.20264317180616</v>
      </c>
      <c r="K12" s="50" t="s">
        <v>23</v>
      </c>
      <c r="L12" s="56">
        <v>2</v>
      </c>
      <c r="M12" s="4">
        <f t="shared" si="2"/>
        <v>0.88105726872246704</v>
      </c>
      <c r="O12" s="50" t="s">
        <v>23</v>
      </c>
      <c r="P12" s="56">
        <v>3</v>
      </c>
      <c r="Q12" s="4">
        <f t="shared" si="3"/>
        <v>1.3215859030837005</v>
      </c>
      <c r="T12" s="50" t="s">
        <v>23</v>
      </c>
      <c r="U12" s="56">
        <v>2</v>
      </c>
      <c r="V12" s="4">
        <f t="shared" si="4"/>
        <v>0.88105726872246704</v>
      </c>
      <c r="X12" s="50" t="s">
        <v>23</v>
      </c>
      <c r="Y12" s="56">
        <v>3</v>
      </c>
      <c r="Z12" s="4">
        <f t="shared" si="5"/>
        <v>1.3215859030837005</v>
      </c>
      <c r="AC12" s="50" t="s">
        <v>23</v>
      </c>
      <c r="AD12" s="56">
        <v>6</v>
      </c>
      <c r="AE12" s="4">
        <f t="shared" si="6"/>
        <v>2.643171806167401</v>
      </c>
      <c r="AG12" s="50" t="s">
        <v>23</v>
      </c>
      <c r="AH12" s="56">
        <v>3</v>
      </c>
      <c r="AI12" s="4">
        <f t="shared" si="7"/>
        <v>1.3215859030837005</v>
      </c>
      <c r="AL12" s="50" t="s">
        <v>23</v>
      </c>
      <c r="AM12" s="56">
        <v>1</v>
      </c>
      <c r="AN12" s="4">
        <f t="shared" si="8"/>
        <v>0.44052863436123352</v>
      </c>
      <c r="AP12" s="29" t="s">
        <v>23</v>
      </c>
      <c r="AQ12" s="34">
        <v>3</v>
      </c>
      <c r="AR12" s="4">
        <f t="shared" si="9"/>
        <v>1.3215859030837005</v>
      </c>
      <c r="AU12" s="50" t="s">
        <v>23</v>
      </c>
      <c r="AV12" s="56">
        <v>3</v>
      </c>
      <c r="AW12" s="4">
        <f t="shared" si="10"/>
        <v>1.3215859030837005</v>
      </c>
    </row>
    <row r="13" spans="2:49" ht="18" customHeight="1" thickTop="1" thickBot="1">
      <c r="B13" s="49" t="s">
        <v>315</v>
      </c>
      <c r="C13" s="55">
        <v>227</v>
      </c>
      <c r="D13" s="42">
        <v>100</v>
      </c>
      <c r="F13" s="49" t="s">
        <v>315</v>
      </c>
      <c r="G13" s="55">
        <v>227</v>
      </c>
      <c r="H13" s="42">
        <v>100</v>
      </c>
      <c r="K13" s="48" t="s">
        <v>2</v>
      </c>
      <c r="L13" s="58">
        <f>SUM(L8:L12)</f>
        <v>232</v>
      </c>
      <c r="M13" s="43">
        <f>SUM(M8:M12)</f>
        <v>102.20264317180617</v>
      </c>
      <c r="O13" s="48" t="s">
        <v>2</v>
      </c>
      <c r="P13" s="58">
        <f>SUM(P8:P12)</f>
        <v>232</v>
      </c>
      <c r="Q13" s="43">
        <f>SUM(Q8:Q12)</f>
        <v>102.20264317180617</v>
      </c>
      <c r="T13" s="48" t="s">
        <v>2</v>
      </c>
      <c r="U13" s="58">
        <f>SUM(U8:U12)</f>
        <v>231</v>
      </c>
      <c r="V13" s="43">
        <f>SUM(V8:V12)</f>
        <v>101.76211453744494</v>
      </c>
      <c r="X13" s="48" t="s">
        <v>2</v>
      </c>
      <c r="Y13" s="58">
        <f>SUM(Y8:Y12)</f>
        <v>230</v>
      </c>
      <c r="Z13" s="43">
        <f>SUM(Z8:Z12)</f>
        <v>101.3215859030837</v>
      </c>
      <c r="AC13" s="48" t="s">
        <v>2</v>
      </c>
      <c r="AD13" s="58">
        <f>SUM(AD8:AD12)</f>
        <v>231</v>
      </c>
      <c r="AE13" s="43">
        <f>SUM(AE8:AE12)</f>
        <v>101.76211453744494</v>
      </c>
      <c r="AG13" s="48" t="s">
        <v>2</v>
      </c>
      <c r="AH13" s="58">
        <f>SUM(AH8:AH12)</f>
        <v>233</v>
      </c>
      <c r="AI13" s="43">
        <f>SUM(AI8:AI12)</f>
        <v>102.6431718061674</v>
      </c>
      <c r="AL13" s="48" t="s">
        <v>2</v>
      </c>
      <c r="AM13" s="57">
        <f>SUM(AM8:AM12)</f>
        <v>231</v>
      </c>
      <c r="AN13" s="43">
        <f>SUM(AN8:AN12)</f>
        <v>101.76211453744493</v>
      </c>
      <c r="AP13" s="48" t="s">
        <v>2</v>
      </c>
      <c r="AQ13" s="57">
        <f>SUM(AQ8:AQ12)</f>
        <v>231</v>
      </c>
      <c r="AR13" s="43">
        <f>SUM(AR8:AR12)</f>
        <v>101.76211453744494</v>
      </c>
      <c r="AU13" s="48" t="s">
        <v>2</v>
      </c>
      <c r="AV13" s="57">
        <f>SUM(AV8:AV12)</f>
        <v>231</v>
      </c>
      <c r="AW13" s="43">
        <f>SUM(AW8:AW12)</f>
        <v>101.76211453744494</v>
      </c>
    </row>
    <row r="14" spans="2:49" ht="18" customHeight="1" thickTop="1">
      <c r="B14" s="46"/>
      <c r="C14" s="7"/>
      <c r="D14" s="7"/>
      <c r="F14" s="50"/>
      <c r="G14" s="1"/>
      <c r="K14" s="49" t="s">
        <v>315</v>
      </c>
      <c r="L14" s="55">
        <v>227</v>
      </c>
      <c r="M14" s="44">
        <v>100</v>
      </c>
      <c r="O14" s="49" t="s">
        <v>315</v>
      </c>
      <c r="P14" s="55">
        <v>227</v>
      </c>
      <c r="Q14" s="44">
        <v>100</v>
      </c>
      <c r="T14" s="49" t="s">
        <v>315</v>
      </c>
      <c r="U14" s="55">
        <v>227</v>
      </c>
      <c r="V14" s="44">
        <v>100</v>
      </c>
      <c r="X14" s="49" t="s">
        <v>315</v>
      </c>
      <c r="Y14" s="55">
        <v>227</v>
      </c>
      <c r="Z14" s="44">
        <v>100</v>
      </c>
      <c r="AC14" s="49" t="s">
        <v>315</v>
      </c>
      <c r="AD14" s="55">
        <v>227</v>
      </c>
      <c r="AE14" s="44">
        <v>100</v>
      </c>
      <c r="AF14" s="2"/>
      <c r="AG14" s="49" t="s">
        <v>315</v>
      </c>
      <c r="AH14" s="55">
        <v>227</v>
      </c>
      <c r="AI14" s="44">
        <v>100</v>
      </c>
      <c r="AL14" s="49" t="s">
        <v>315</v>
      </c>
      <c r="AM14" s="55">
        <v>227</v>
      </c>
      <c r="AN14" s="44">
        <v>100</v>
      </c>
      <c r="AO14" s="2"/>
      <c r="AP14" s="49" t="s">
        <v>315</v>
      </c>
      <c r="AQ14" s="55">
        <v>227</v>
      </c>
      <c r="AR14" s="44">
        <v>100</v>
      </c>
      <c r="AS14" s="2"/>
      <c r="AT14" s="2"/>
      <c r="AU14" s="49" t="s">
        <v>315</v>
      </c>
      <c r="AV14" s="55">
        <v>227</v>
      </c>
      <c r="AW14" s="44">
        <v>100</v>
      </c>
    </row>
    <row r="15" spans="2:49" ht="18" customHeight="1">
      <c r="B15" s="45" t="s">
        <v>41</v>
      </c>
      <c r="C15" s="45"/>
      <c r="D15" s="45"/>
      <c r="E15" s="45"/>
      <c r="F15" s="29" t="s">
        <v>41</v>
      </c>
      <c r="G15" s="50"/>
      <c r="H15" s="50"/>
      <c r="K15" s="51"/>
      <c r="L15" s="2"/>
      <c r="O15" s="51"/>
      <c r="P15" s="2"/>
      <c r="Q15" s="2"/>
      <c r="T15" s="51"/>
      <c r="U15" s="2"/>
      <c r="X15" s="50"/>
      <c r="Y15" s="1"/>
      <c r="AC15" s="50"/>
      <c r="AD15" s="1"/>
      <c r="AG15" s="50"/>
      <c r="AH15" s="1"/>
      <c r="AL15" s="50"/>
      <c r="AM15" s="1"/>
      <c r="AP15" s="50"/>
      <c r="AQ15" s="1"/>
      <c r="AU15" s="50"/>
      <c r="AV15" s="1"/>
    </row>
    <row r="16" spans="2:49" ht="18" customHeight="1">
      <c r="B16" s="62"/>
      <c r="C16" s="63" t="s">
        <v>24</v>
      </c>
      <c r="D16" s="62" t="s">
        <v>25</v>
      </c>
      <c r="E16" s="61"/>
      <c r="F16" s="37"/>
      <c r="G16" s="36" t="s">
        <v>24</v>
      </c>
      <c r="H16" s="37" t="s">
        <v>25</v>
      </c>
      <c r="K16" s="29" t="s">
        <v>41</v>
      </c>
      <c r="L16" s="29"/>
      <c r="M16" s="29"/>
      <c r="N16" s="29"/>
      <c r="O16" s="29" t="s">
        <v>41</v>
      </c>
      <c r="P16" s="50"/>
      <c r="Q16" s="50"/>
      <c r="T16" s="29" t="s">
        <v>41</v>
      </c>
      <c r="U16" s="29"/>
      <c r="V16" s="29"/>
      <c r="W16" s="29"/>
      <c r="X16" s="29" t="s">
        <v>41</v>
      </c>
      <c r="Y16" s="50"/>
      <c r="Z16" s="50"/>
      <c r="AC16" s="29" t="s">
        <v>41</v>
      </c>
      <c r="AD16" s="29"/>
      <c r="AE16" s="29"/>
      <c r="AF16" s="29"/>
      <c r="AG16" s="29" t="s">
        <v>41</v>
      </c>
      <c r="AH16" s="29"/>
      <c r="AI16" s="29"/>
      <c r="AL16" s="29" t="s">
        <v>41</v>
      </c>
      <c r="AM16" s="50"/>
      <c r="AN16" s="50"/>
      <c r="AO16" s="29"/>
      <c r="AP16" s="29" t="s">
        <v>41</v>
      </c>
      <c r="AQ16" s="50"/>
      <c r="AR16" s="50"/>
      <c r="AU16" s="29" t="s">
        <v>41</v>
      </c>
      <c r="AV16" s="50"/>
      <c r="AW16" s="50"/>
    </row>
    <row r="17" spans="2:49" ht="18" customHeight="1">
      <c r="B17" s="45" t="s">
        <v>7</v>
      </c>
      <c r="C17" s="52">
        <v>4</v>
      </c>
      <c r="D17" s="5">
        <f>C17/C$9*100</f>
        <v>5</v>
      </c>
      <c r="F17" s="29" t="s">
        <v>7</v>
      </c>
      <c r="G17" s="34">
        <v>2</v>
      </c>
      <c r="H17" s="5">
        <f>G17/G$9*100</f>
        <v>3.4482758620689653</v>
      </c>
      <c r="K17" s="37"/>
      <c r="L17" s="36" t="s">
        <v>24</v>
      </c>
      <c r="M17" s="37" t="s">
        <v>25</v>
      </c>
      <c r="N17" s="61"/>
      <c r="O17" s="37"/>
      <c r="P17" s="36" t="s">
        <v>24</v>
      </c>
      <c r="Q17" s="37" t="s">
        <v>25</v>
      </c>
      <c r="T17" s="37"/>
      <c r="U17" s="36" t="s">
        <v>24</v>
      </c>
      <c r="V17" s="37" t="s">
        <v>25</v>
      </c>
      <c r="W17" s="61"/>
      <c r="X17" s="37"/>
      <c r="Y17" s="36" t="s">
        <v>24</v>
      </c>
      <c r="Z17" s="37" t="s">
        <v>25</v>
      </c>
      <c r="AC17" s="37"/>
      <c r="AD17" s="36" t="s">
        <v>24</v>
      </c>
      <c r="AE17" s="37" t="s">
        <v>25</v>
      </c>
      <c r="AF17" s="61"/>
      <c r="AG17" s="37"/>
      <c r="AH17" s="36" t="s">
        <v>24</v>
      </c>
      <c r="AI17" s="37" t="s">
        <v>25</v>
      </c>
      <c r="AL17" s="37"/>
      <c r="AM17" s="36" t="s">
        <v>24</v>
      </c>
      <c r="AN17" s="37" t="s">
        <v>25</v>
      </c>
      <c r="AO17" s="61"/>
      <c r="AP17" s="37"/>
      <c r="AQ17" s="36" t="s">
        <v>24</v>
      </c>
      <c r="AR17" s="37" t="s">
        <v>25</v>
      </c>
      <c r="AU17" s="37"/>
      <c r="AV17" s="36" t="s">
        <v>24</v>
      </c>
      <c r="AW17" s="37" t="s">
        <v>25</v>
      </c>
    </row>
    <row r="18" spans="2:49" ht="18" customHeight="1">
      <c r="B18" s="45" t="s">
        <v>8</v>
      </c>
      <c r="C18" s="52">
        <v>60</v>
      </c>
      <c r="D18" s="5">
        <f t="shared" ref="D18:D24" si="11">C18/C$9*100</f>
        <v>75</v>
      </c>
      <c r="F18" s="29" t="s">
        <v>8</v>
      </c>
      <c r="G18" s="34">
        <v>42</v>
      </c>
      <c r="H18" s="5">
        <f t="shared" ref="H18:H23" si="12">G18/G$9*100</f>
        <v>72.41379310344827</v>
      </c>
      <c r="K18" s="29" t="s">
        <v>7</v>
      </c>
      <c r="L18" s="34">
        <v>4</v>
      </c>
      <c r="M18" s="5">
        <f>L18/L$9*100</f>
        <v>4.7058823529411766</v>
      </c>
      <c r="O18" s="29" t="s">
        <v>7</v>
      </c>
      <c r="P18" s="34">
        <v>5</v>
      </c>
      <c r="Q18" s="5">
        <f>P18/P$9*100</f>
        <v>6.5789473684210522</v>
      </c>
      <c r="T18" s="29" t="s">
        <v>7</v>
      </c>
      <c r="U18" s="34">
        <v>18</v>
      </c>
      <c r="V18" s="5">
        <f>U18/U$9*100</f>
        <v>10.526315789473683</v>
      </c>
      <c r="X18" s="29" t="s">
        <v>7</v>
      </c>
      <c r="Y18" s="34">
        <v>12</v>
      </c>
      <c r="Z18" s="5">
        <f>Y18/Y$9*100</f>
        <v>7.7922077922077921</v>
      </c>
      <c r="AC18" s="29" t="s">
        <v>7</v>
      </c>
      <c r="AD18" s="34">
        <v>7</v>
      </c>
      <c r="AE18" s="5">
        <f>AD18/AD$9*100</f>
        <v>4.1666666666666661</v>
      </c>
      <c r="AG18" s="29" t="s">
        <v>7</v>
      </c>
      <c r="AH18" s="34">
        <v>13</v>
      </c>
      <c r="AI18" s="5">
        <f>AH18/AH$9*100</f>
        <v>15.11627906976744</v>
      </c>
      <c r="AL18" s="29" t="s">
        <v>7</v>
      </c>
      <c r="AM18" s="34">
        <v>23</v>
      </c>
      <c r="AN18" s="5">
        <f>AM18/AM$9*100</f>
        <v>11.111111111111111</v>
      </c>
      <c r="AP18" s="29" t="s">
        <v>7</v>
      </c>
      <c r="AQ18" s="34">
        <v>17</v>
      </c>
      <c r="AR18" s="5">
        <f>AQ18/AQ$9*100</f>
        <v>10.759493670886076</v>
      </c>
      <c r="AU18" s="29" t="s">
        <v>7</v>
      </c>
      <c r="AV18" s="34">
        <v>11</v>
      </c>
      <c r="AW18" s="5">
        <f>AV18/AV$9*100</f>
        <v>8.6614173228346463</v>
      </c>
    </row>
    <row r="19" spans="2:49" s="29" customFormat="1" ht="18" customHeight="1">
      <c r="B19" s="45" t="s">
        <v>9</v>
      </c>
      <c r="C19" s="52">
        <v>1</v>
      </c>
      <c r="D19" s="5">
        <f t="shared" si="11"/>
        <v>1.25</v>
      </c>
      <c r="E19"/>
      <c r="F19" s="29" t="s">
        <v>14</v>
      </c>
      <c r="G19" s="34">
        <v>3</v>
      </c>
      <c r="H19" s="5">
        <f t="shared" si="12"/>
        <v>5.1724137931034484</v>
      </c>
      <c r="K19" s="29" t="s">
        <v>8</v>
      </c>
      <c r="L19" s="34">
        <v>69</v>
      </c>
      <c r="M19" s="5">
        <f t="shared" ref="M19:M26" si="13">L19/L$9*100</f>
        <v>81.17647058823529</v>
      </c>
      <c r="N19"/>
      <c r="O19" s="29" t="s">
        <v>8</v>
      </c>
      <c r="P19" s="34">
        <v>60</v>
      </c>
      <c r="Q19" s="5">
        <f t="shared" ref="Q19:Q28" si="14">P19/P$9*100</f>
        <v>78.94736842105263</v>
      </c>
      <c r="T19" s="29" t="s">
        <v>8</v>
      </c>
      <c r="U19" s="34">
        <v>139</v>
      </c>
      <c r="V19" s="5">
        <f t="shared" ref="V19:V30" si="15">U19/U$9*100</f>
        <v>81.286549707602347</v>
      </c>
      <c r="W19"/>
      <c r="X19" s="29" t="s">
        <v>8</v>
      </c>
      <c r="Y19" s="34">
        <v>121</v>
      </c>
      <c r="Z19" s="5">
        <f t="shared" ref="Z19:Z30" si="16">Y19/Y$9*100</f>
        <v>78.571428571428569</v>
      </c>
      <c r="AC19" s="29" t="s">
        <v>8</v>
      </c>
      <c r="AD19" s="34">
        <v>20</v>
      </c>
      <c r="AE19" s="5">
        <f t="shared" ref="AE19:AE30" si="17">AD19/AD$9*100</f>
        <v>11.904761904761903</v>
      </c>
      <c r="AF19"/>
      <c r="AG19" s="29" t="s">
        <v>8</v>
      </c>
      <c r="AH19" s="34">
        <v>72</v>
      </c>
      <c r="AI19" s="5">
        <f t="shared" ref="AI19:AI29" si="18">AH19/AH$9*100</f>
        <v>83.720930232558146</v>
      </c>
      <c r="AL19" s="29" t="s">
        <v>8</v>
      </c>
      <c r="AM19" s="34">
        <v>156</v>
      </c>
      <c r="AN19" s="5">
        <f t="shared" ref="AN19:AN31" si="19">AM19/AM$9*100</f>
        <v>75.362318840579718</v>
      </c>
      <c r="AO19"/>
      <c r="AP19" s="29" t="s">
        <v>8</v>
      </c>
      <c r="AQ19" s="34">
        <v>129</v>
      </c>
      <c r="AR19" s="5">
        <f t="shared" ref="AR19:AR30" si="20">AQ19/AQ$9*100</f>
        <v>81.64556962025317</v>
      </c>
      <c r="AU19" s="29" t="s">
        <v>8</v>
      </c>
      <c r="AV19" s="34">
        <v>94</v>
      </c>
      <c r="AW19" s="5">
        <f t="shared" ref="AW19:AW29" si="21">AV19/AV$9*100</f>
        <v>74.015748031496059</v>
      </c>
    </row>
    <row r="20" spans="2:49" s="61" customFormat="1" ht="18" customHeight="1">
      <c r="B20" s="45" t="s">
        <v>28</v>
      </c>
      <c r="C20" s="52">
        <v>2</v>
      </c>
      <c r="D20" s="5">
        <f t="shared" si="11"/>
        <v>2.5</v>
      </c>
      <c r="E20"/>
      <c r="F20" s="29" t="s">
        <v>16</v>
      </c>
      <c r="G20" s="34">
        <v>14</v>
      </c>
      <c r="H20" s="5">
        <f t="shared" si="12"/>
        <v>24.137931034482758</v>
      </c>
      <c r="K20" s="29" t="s">
        <v>10</v>
      </c>
      <c r="L20" s="34">
        <v>1</v>
      </c>
      <c r="M20" s="5">
        <f t="shared" si="13"/>
        <v>1.1764705882352942</v>
      </c>
      <c r="N20"/>
      <c r="O20" s="29" t="s">
        <v>9</v>
      </c>
      <c r="P20" s="34">
        <v>1</v>
      </c>
      <c r="Q20" s="5">
        <f t="shared" si="14"/>
        <v>1.3157894736842104</v>
      </c>
      <c r="T20" s="29" t="s">
        <v>9</v>
      </c>
      <c r="U20" s="34">
        <v>2</v>
      </c>
      <c r="V20" s="5">
        <f t="shared" si="15"/>
        <v>1.1695906432748537</v>
      </c>
      <c r="W20"/>
      <c r="X20" s="29" t="s">
        <v>9</v>
      </c>
      <c r="Y20" s="34">
        <v>1</v>
      </c>
      <c r="Z20" s="5">
        <f t="shared" si="16"/>
        <v>0.64935064935064934</v>
      </c>
      <c r="AC20" s="29" t="s">
        <v>9</v>
      </c>
      <c r="AD20" s="34">
        <v>1</v>
      </c>
      <c r="AE20" s="5">
        <f t="shared" si="17"/>
        <v>0.59523809523809523</v>
      </c>
      <c r="AF20"/>
      <c r="AG20" s="29" t="s">
        <v>9</v>
      </c>
      <c r="AH20" s="34">
        <v>2</v>
      </c>
      <c r="AI20" s="5">
        <f t="shared" si="18"/>
        <v>2.3255813953488373</v>
      </c>
      <c r="AL20" s="29" t="s">
        <v>9</v>
      </c>
      <c r="AM20" s="34">
        <v>3</v>
      </c>
      <c r="AN20" s="5">
        <f t="shared" si="19"/>
        <v>1.4492753623188406</v>
      </c>
      <c r="AO20"/>
      <c r="AP20" s="29" t="s">
        <v>9</v>
      </c>
      <c r="AQ20" s="34">
        <v>1</v>
      </c>
      <c r="AR20" s="5">
        <f t="shared" si="20"/>
        <v>0.63291139240506333</v>
      </c>
      <c r="AU20" s="29" t="s">
        <v>9</v>
      </c>
      <c r="AV20" s="34">
        <v>1</v>
      </c>
      <c r="AW20" s="5">
        <f t="shared" si="21"/>
        <v>0.78740157480314954</v>
      </c>
    </row>
    <row r="21" spans="2:49" ht="18" customHeight="1">
      <c r="B21" s="45" t="s">
        <v>14</v>
      </c>
      <c r="C21" s="52">
        <v>2</v>
      </c>
      <c r="D21" s="5">
        <f t="shared" si="11"/>
        <v>2.5</v>
      </c>
      <c r="F21" s="29" t="s">
        <v>17</v>
      </c>
      <c r="G21" s="34">
        <v>1</v>
      </c>
      <c r="H21" s="5">
        <f t="shared" si="12"/>
        <v>1.7241379310344827</v>
      </c>
      <c r="K21" s="29" t="s">
        <v>28</v>
      </c>
      <c r="L21" s="34">
        <v>1</v>
      </c>
      <c r="M21" s="5">
        <f t="shared" si="13"/>
        <v>1.1764705882352942</v>
      </c>
      <c r="O21" s="29" t="s">
        <v>10</v>
      </c>
      <c r="P21" s="34">
        <v>3</v>
      </c>
      <c r="Q21" s="5">
        <f t="shared" si="14"/>
        <v>3.9473684210526314</v>
      </c>
      <c r="T21" s="29" t="s">
        <v>28</v>
      </c>
      <c r="U21" s="34">
        <v>1</v>
      </c>
      <c r="V21" s="5">
        <f t="shared" si="15"/>
        <v>0.58479532163742687</v>
      </c>
      <c r="X21" s="29" t="s">
        <v>10</v>
      </c>
      <c r="Y21" s="34">
        <v>3</v>
      </c>
      <c r="Z21" s="5">
        <f t="shared" si="16"/>
        <v>1.948051948051948</v>
      </c>
      <c r="AC21" s="29" t="s">
        <v>28</v>
      </c>
      <c r="AD21" s="34">
        <v>1</v>
      </c>
      <c r="AE21" s="5">
        <f t="shared" si="17"/>
        <v>0.59523809523809523</v>
      </c>
      <c r="AG21" s="29" t="s">
        <v>10</v>
      </c>
      <c r="AH21" s="34">
        <v>2</v>
      </c>
      <c r="AI21" s="5">
        <f t="shared" si="18"/>
        <v>2.3255813953488373</v>
      </c>
      <c r="AL21" s="29" t="s">
        <v>10</v>
      </c>
      <c r="AM21" s="34">
        <v>1</v>
      </c>
      <c r="AN21" s="5">
        <f t="shared" si="19"/>
        <v>0.48309178743961351</v>
      </c>
      <c r="AP21" s="29" t="s">
        <v>10</v>
      </c>
      <c r="AQ21" s="34">
        <v>2</v>
      </c>
      <c r="AR21" s="5">
        <f t="shared" si="20"/>
        <v>1.2658227848101267</v>
      </c>
      <c r="AU21" s="29" t="s">
        <v>10</v>
      </c>
      <c r="AV21" s="34">
        <v>1</v>
      </c>
      <c r="AW21" s="5">
        <f t="shared" si="21"/>
        <v>0.78740157480314954</v>
      </c>
    </row>
    <row r="22" spans="2:49" ht="18" customHeight="1">
      <c r="B22" s="45" t="s">
        <v>16</v>
      </c>
      <c r="C22" s="52">
        <v>15</v>
      </c>
      <c r="D22" s="5">
        <f t="shared" si="11"/>
        <v>18.75</v>
      </c>
      <c r="F22" s="29" t="s">
        <v>27</v>
      </c>
      <c r="G22" s="34">
        <v>1</v>
      </c>
      <c r="H22" s="5">
        <f t="shared" si="12"/>
        <v>1.7241379310344827</v>
      </c>
      <c r="K22" s="29" t="s">
        <v>14</v>
      </c>
      <c r="L22" s="34">
        <v>3</v>
      </c>
      <c r="M22" s="5">
        <f t="shared" si="13"/>
        <v>3.5294117647058822</v>
      </c>
      <c r="O22" s="29" t="s">
        <v>14</v>
      </c>
      <c r="P22" s="34">
        <v>2</v>
      </c>
      <c r="Q22" s="5">
        <f t="shared" si="14"/>
        <v>2.6315789473684208</v>
      </c>
      <c r="T22" s="29" t="s">
        <v>13</v>
      </c>
      <c r="U22" s="34">
        <v>1</v>
      </c>
      <c r="V22" s="5">
        <f t="shared" si="15"/>
        <v>0.58479532163742687</v>
      </c>
      <c r="X22" s="29" t="s">
        <v>28</v>
      </c>
      <c r="Y22" s="34">
        <v>3</v>
      </c>
      <c r="Z22" s="5">
        <f t="shared" si="16"/>
        <v>1.948051948051948</v>
      </c>
      <c r="AC22" s="29" t="s">
        <v>13</v>
      </c>
      <c r="AD22" s="34">
        <v>41</v>
      </c>
      <c r="AE22" s="5">
        <f t="shared" si="17"/>
        <v>24.404761904761905</v>
      </c>
      <c r="AG22" s="29" t="s">
        <v>376</v>
      </c>
      <c r="AH22" s="34">
        <v>1</v>
      </c>
      <c r="AI22" s="5">
        <f t="shared" si="18"/>
        <v>1.1627906976744187</v>
      </c>
      <c r="AL22" s="29" t="s">
        <v>28</v>
      </c>
      <c r="AM22" s="34">
        <v>1</v>
      </c>
      <c r="AN22" s="5">
        <f t="shared" si="19"/>
        <v>0.48309178743961351</v>
      </c>
      <c r="AP22" s="29" t="s">
        <v>28</v>
      </c>
      <c r="AQ22" s="34">
        <v>2</v>
      </c>
      <c r="AR22" s="5">
        <f t="shared" si="20"/>
        <v>1.2658227848101267</v>
      </c>
      <c r="AU22" s="29" t="s">
        <v>14</v>
      </c>
      <c r="AV22" s="34">
        <v>12</v>
      </c>
      <c r="AW22" s="5">
        <f t="shared" si="21"/>
        <v>9.4488188976377945</v>
      </c>
    </row>
    <row r="23" spans="2:49" ht="18" customHeight="1">
      <c r="B23" s="45" t="s">
        <v>27</v>
      </c>
      <c r="C23" s="52">
        <v>1</v>
      </c>
      <c r="D23" s="5">
        <f t="shared" si="11"/>
        <v>1.25</v>
      </c>
      <c r="F23" s="50" t="s">
        <v>23</v>
      </c>
      <c r="G23" s="56">
        <v>2</v>
      </c>
      <c r="H23" s="5">
        <f t="shared" si="12"/>
        <v>3.4482758620689653</v>
      </c>
      <c r="K23" s="29" t="s">
        <v>16</v>
      </c>
      <c r="L23" s="34">
        <v>12</v>
      </c>
      <c r="M23" s="5">
        <f t="shared" si="13"/>
        <v>14.117647058823529</v>
      </c>
      <c r="O23" s="29" t="s">
        <v>30</v>
      </c>
      <c r="P23" s="34">
        <v>1</v>
      </c>
      <c r="Q23" s="5">
        <f t="shared" si="14"/>
        <v>1.3157894736842104</v>
      </c>
      <c r="T23" s="29" t="s">
        <v>14</v>
      </c>
      <c r="U23" s="34">
        <v>3</v>
      </c>
      <c r="V23" s="5">
        <f t="shared" si="15"/>
        <v>1.7543859649122806</v>
      </c>
      <c r="X23" s="29" t="s">
        <v>13</v>
      </c>
      <c r="Y23" s="34">
        <v>1</v>
      </c>
      <c r="Z23" s="5">
        <f t="shared" si="16"/>
        <v>0.64935064935064934</v>
      </c>
      <c r="AC23" s="29" t="s">
        <v>14</v>
      </c>
      <c r="AD23" s="34">
        <v>1</v>
      </c>
      <c r="AE23" s="5">
        <f t="shared" si="17"/>
        <v>0.59523809523809523</v>
      </c>
      <c r="AG23" s="29" t="s">
        <v>14</v>
      </c>
      <c r="AH23" s="34">
        <v>1</v>
      </c>
      <c r="AI23" s="5">
        <f t="shared" si="18"/>
        <v>1.1627906976744187</v>
      </c>
      <c r="AL23" s="29" t="s">
        <v>13</v>
      </c>
      <c r="AM23" s="34">
        <v>1</v>
      </c>
      <c r="AN23" s="5">
        <f t="shared" si="19"/>
        <v>0.48309178743961351</v>
      </c>
      <c r="AP23" s="29" t="s">
        <v>12</v>
      </c>
      <c r="AQ23" s="34">
        <v>1</v>
      </c>
      <c r="AR23" s="5">
        <f t="shared" si="20"/>
        <v>0.63291139240506333</v>
      </c>
      <c r="AU23" s="29" t="s">
        <v>514</v>
      </c>
      <c r="AV23" s="34">
        <v>2</v>
      </c>
      <c r="AW23" s="5">
        <f t="shared" si="21"/>
        <v>1.5748031496062991</v>
      </c>
    </row>
    <row r="24" spans="2:49" ht="18" customHeight="1" thickBot="1">
      <c r="B24" s="47" t="s">
        <v>23</v>
      </c>
      <c r="C24" s="53">
        <v>2</v>
      </c>
      <c r="D24" s="5">
        <f t="shared" si="11"/>
        <v>2.5</v>
      </c>
      <c r="F24" s="48" t="s">
        <v>2</v>
      </c>
      <c r="G24" s="57">
        <f>SUM(G17:G23)</f>
        <v>65</v>
      </c>
      <c r="H24" s="43">
        <f>SUM(H17:H23)</f>
        <v>112.06896551724137</v>
      </c>
      <c r="K24" s="29" t="s">
        <v>27</v>
      </c>
      <c r="L24" s="34">
        <v>1</v>
      </c>
      <c r="M24" s="5">
        <f t="shared" si="13"/>
        <v>1.1764705882352942</v>
      </c>
      <c r="O24" s="29" t="s">
        <v>29</v>
      </c>
      <c r="P24" s="34">
        <v>1</v>
      </c>
      <c r="Q24" s="5">
        <f t="shared" si="14"/>
        <v>1.3157894736842104</v>
      </c>
      <c r="T24" s="29" t="s">
        <v>514</v>
      </c>
      <c r="U24" s="34">
        <v>1</v>
      </c>
      <c r="V24" s="5">
        <f t="shared" si="15"/>
        <v>0.58479532163742687</v>
      </c>
      <c r="X24" s="29" t="s">
        <v>14</v>
      </c>
      <c r="Y24" s="34">
        <v>6</v>
      </c>
      <c r="Z24" s="5">
        <f t="shared" si="16"/>
        <v>3.8961038961038961</v>
      </c>
      <c r="AC24" s="29" t="s">
        <v>15</v>
      </c>
      <c r="AD24" s="34">
        <v>1</v>
      </c>
      <c r="AE24" s="5">
        <f t="shared" si="17"/>
        <v>0.59523809523809523</v>
      </c>
      <c r="AG24" s="29" t="s">
        <v>514</v>
      </c>
      <c r="AH24" s="34">
        <v>1</v>
      </c>
      <c r="AI24" s="5">
        <f t="shared" si="18"/>
        <v>1.1627906976744187</v>
      </c>
      <c r="AL24" s="29" t="s">
        <v>14</v>
      </c>
      <c r="AM24" s="34">
        <v>17</v>
      </c>
      <c r="AN24" s="5">
        <f t="shared" si="19"/>
        <v>8.2125603864734309</v>
      </c>
      <c r="AP24" s="29" t="s">
        <v>14</v>
      </c>
      <c r="AQ24" s="34">
        <v>8</v>
      </c>
      <c r="AR24" s="5">
        <f t="shared" si="20"/>
        <v>5.0632911392405067</v>
      </c>
      <c r="AU24" s="29" t="s">
        <v>29</v>
      </c>
      <c r="AV24" s="34">
        <v>1</v>
      </c>
      <c r="AW24" s="5">
        <f t="shared" si="21"/>
        <v>0.78740157480314954</v>
      </c>
    </row>
    <row r="25" spans="2:49" ht="18" customHeight="1" thickTop="1" thickBot="1">
      <c r="B25" s="48" t="s">
        <v>2</v>
      </c>
      <c r="C25" s="54">
        <f>SUM(C17:C24)</f>
        <v>87</v>
      </c>
      <c r="D25" s="41">
        <f>SUM(D17:D24)</f>
        <v>108.75</v>
      </c>
      <c r="F25" s="49" t="s">
        <v>315</v>
      </c>
      <c r="G25" s="55">
        <f>G9</f>
        <v>58</v>
      </c>
      <c r="H25" s="44">
        <v>100</v>
      </c>
      <c r="K25" s="29" t="s">
        <v>18</v>
      </c>
      <c r="L25" s="34">
        <v>1</v>
      </c>
      <c r="M25" s="5">
        <f t="shared" si="13"/>
        <v>1.1764705882352942</v>
      </c>
      <c r="O25" s="29" t="s">
        <v>16</v>
      </c>
      <c r="P25" s="34">
        <v>8</v>
      </c>
      <c r="Q25" s="5">
        <f t="shared" si="14"/>
        <v>10.526315789473683</v>
      </c>
      <c r="T25" s="29" t="s">
        <v>29</v>
      </c>
      <c r="U25" s="34">
        <v>1</v>
      </c>
      <c r="V25" s="5">
        <f t="shared" si="15"/>
        <v>0.58479532163742687</v>
      </c>
      <c r="X25" s="29" t="s">
        <v>514</v>
      </c>
      <c r="Y25" s="34">
        <v>1</v>
      </c>
      <c r="Z25" s="5">
        <f t="shared" si="16"/>
        <v>0.64935064935064934</v>
      </c>
      <c r="AC25" s="29" t="s">
        <v>514</v>
      </c>
      <c r="AD25" s="34">
        <v>1</v>
      </c>
      <c r="AE25" s="5">
        <f t="shared" si="17"/>
        <v>0.59523809523809523</v>
      </c>
      <c r="AG25" s="29" t="s">
        <v>29</v>
      </c>
      <c r="AH25" s="34">
        <v>1</v>
      </c>
      <c r="AI25" s="5">
        <f t="shared" si="18"/>
        <v>1.1627906976744187</v>
      </c>
      <c r="AL25" s="29" t="s">
        <v>15</v>
      </c>
      <c r="AM25" s="34">
        <v>1</v>
      </c>
      <c r="AN25" s="5">
        <f t="shared" si="19"/>
        <v>0.48309178743961351</v>
      </c>
      <c r="AP25" s="29" t="s">
        <v>514</v>
      </c>
      <c r="AQ25" s="34">
        <v>2</v>
      </c>
      <c r="AR25" s="5">
        <f t="shared" si="20"/>
        <v>1.2658227848101267</v>
      </c>
      <c r="AU25" s="29" t="s">
        <v>16</v>
      </c>
      <c r="AV25" s="34">
        <v>13</v>
      </c>
      <c r="AW25" s="5">
        <f t="shared" si="21"/>
        <v>10.236220472440944</v>
      </c>
    </row>
    <row r="26" spans="2:49" ht="18" customHeight="1" thickTop="1">
      <c r="B26" s="49" t="s">
        <v>315</v>
      </c>
      <c r="C26" s="55">
        <v>80</v>
      </c>
      <c r="D26" s="42">
        <v>100</v>
      </c>
      <c r="K26" s="50" t="s">
        <v>23</v>
      </c>
      <c r="L26" s="56">
        <v>3</v>
      </c>
      <c r="M26" s="5">
        <f t="shared" si="13"/>
        <v>3.5294117647058822</v>
      </c>
      <c r="O26" s="29" t="s">
        <v>17</v>
      </c>
      <c r="P26" s="34">
        <v>1</v>
      </c>
      <c r="Q26" s="5">
        <f t="shared" si="14"/>
        <v>1.3157894736842104</v>
      </c>
      <c r="T26" s="29" t="s">
        <v>16</v>
      </c>
      <c r="U26" s="34">
        <v>14</v>
      </c>
      <c r="V26" s="5">
        <f t="shared" si="15"/>
        <v>8.1871345029239766</v>
      </c>
      <c r="X26" s="29" t="s">
        <v>29</v>
      </c>
      <c r="Y26" s="34">
        <v>1</v>
      </c>
      <c r="Z26" s="5">
        <f t="shared" si="16"/>
        <v>0.64935064935064934</v>
      </c>
      <c r="AC26" s="29" t="s">
        <v>29</v>
      </c>
      <c r="AD26" s="34">
        <v>1</v>
      </c>
      <c r="AE26" s="5">
        <f t="shared" si="17"/>
        <v>0.59523809523809523</v>
      </c>
      <c r="AG26" s="29" t="s">
        <v>16</v>
      </c>
      <c r="AH26" s="34">
        <v>6</v>
      </c>
      <c r="AI26" s="5">
        <f t="shared" si="18"/>
        <v>6.9767441860465116</v>
      </c>
      <c r="AL26" s="29" t="s">
        <v>514</v>
      </c>
      <c r="AM26" s="34">
        <v>3</v>
      </c>
      <c r="AN26" s="5">
        <f t="shared" si="19"/>
        <v>1.4492753623188406</v>
      </c>
      <c r="AP26" s="29" t="s">
        <v>29</v>
      </c>
      <c r="AQ26" s="34">
        <v>1</v>
      </c>
      <c r="AR26" s="5">
        <f t="shared" si="20"/>
        <v>0.63291139240506333</v>
      </c>
      <c r="AU26" s="29" t="s">
        <v>17</v>
      </c>
      <c r="AV26" s="34">
        <v>2</v>
      </c>
      <c r="AW26" s="5">
        <f t="shared" si="21"/>
        <v>1.5748031496062991</v>
      </c>
    </row>
    <row r="27" spans="2:49" ht="18" customHeight="1" thickBot="1">
      <c r="D27" s="2"/>
      <c r="F27" s="47"/>
      <c r="K27" s="48" t="s">
        <v>2</v>
      </c>
      <c r="L27" s="57">
        <f>SUM(L18:L26)</f>
        <v>95</v>
      </c>
      <c r="M27" s="43">
        <f>SUM(M18:M26)</f>
        <v>111.76470588235293</v>
      </c>
      <c r="O27" s="29" t="s">
        <v>370</v>
      </c>
      <c r="P27" s="34">
        <v>1</v>
      </c>
      <c r="Q27" s="5">
        <f t="shared" si="14"/>
        <v>1.3157894736842104</v>
      </c>
      <c r="T27" s="29" t="s">
        <v>17</v>
      </c>
      <c r="U27" s="34">
        <v>1</v>
      </c>
      <c r="V27" s="5">
        <f t="shared" si="15"/>
        <v>0.58479532163742687</v>
      </c>
      <c r="X27" s="29" t="s">
        <v>16</v>
      </c>
      <c r="Y27" s="34">
        <v>18</v>
      </c>
      <c r="Z27" s="5">
        <f t="shared" si="16"/>
        <v>11.688311688311687</v>
      </c>
      <c r="AC27" s="29" t="s">
        <v>16</v>
      </c>
      <c r="AD27" s="34">
        <v>93</v>
      </c>
      <c r="AE27" s="5">
        <f t="shared" si="17"/>
        <v>55.357142857142861</v>
      </c>
      <c r="AG27" s="29" t="s">
        <v>515</v>
      </c>
      <c r="AH27" s="34">
        <v>1</v>
      </c>
      <c r="AI27" s="5">
        <f t="shared" si="18"/>
        <v>1.1627906976744187</v>
      </c>
      <c r="AL27" s="29" t="s">
        <v>29</v>
      </c>
      <c r="AM27" s="34">
        <v>1</v>
      </c>
      <c r="AN27" s="5">
        <f t="shared" si="19"/>
        <v>0.48309178743961351</v>
      </c>
      <c r="AP27" s="29" t="s">
        <v>16</v>
      </c>
      <c r="AQ27" s="34">
        <v>12</v>
      </c>
      <c r="AR27" s="5">
        <f t="shared" si="20"/>
        <v>7.59493670886076</v>
      </c>
      <c r="AU27" s="29" t="s">
        <v>515</v>
      </c>
      <c r="AV27" s="34">
        <v>1</v>
      </c>
      <c r="AW27" s="5">
        <f t="shared" si="21"/>
        <v>0.78740157480314954</v>
      </c>
    </row>
    <row r="28" spans="2:49" ht="18" customHeight="1" thickTop="1">
      <c r="K28" s="49" t="s">
        <v>315</v>
      </c>
      <c r="L28" s="55">
        <v>85</v>
      </c>
      <c r="M28" s="44">
        <v>100</v>
      </c>
      <c r="O28" s="50" t="s">
        <v>23</v>
      </c>
      <c r="P28" s="56">
        <v>6</v>
      </c>
      <c r="Q28" s="5">
        <f t="shared" si="14"/>
        <v>7.8947368421052628</v>
      </c>
      <c r="T28" s="29" t="s">
        <v>515</v>
      </c>
      <c r="U28" s="34">
        <v>1</v>
      </c>
      <c r="V28" s="5">
        <f t="shared" si="15"/>
        <v>0.58479532163742687</v>
      </c>
      <c r="X28" s="29" t="s">
        <v>515</v>
      </c>
      <c r="Y28" s="34">
        <v>1</v>
      </c>
      <c r="Z28" s="5">
        <f t="shared" si="16"/>
        <v>0.64935064935064934</v>
      </c>
      <c r="AC28" s="29" t="s">
        <v>17</v>
      </c>
      <c r="AD28" s="34">
        <v>5</v>
      </c>
      <c r="AE28" s="5">
        <f t="shared" si="17"/>
        <v>2.9761904761904758</v>
      </c>
      <c r="AG28" s="29" t="s">
        <v>18</v>
      </c>
      <c r="AH28" s="34">
        <v>1</v>
      </c>
      <c r="AI28" s="5">
        <f t="shared" si="18"/>
        <v>1.1627906976744187</v>
      </c>
      <c r="AL28" s="29" t="s">
        <v>16</v>
      </c>
      <c r="AM28" s="34">
        <v>18</v>
      </c>
      <c r="AN28" s="5">
        <f t="shared" si="19"/>
        <v>8.695652173913043</v>
      </c>
      <c r="AP28" s="29" t="s">
        <v>515</v>
      </c>
      <c r="AQ28" s="34">
        <v>1</v>
      </c>
      <c r="AR28" s="5">
        <f t="shared" si="20"/>
        <v>0.63291139240506333</v>
      </c>
      <c r="AU28" s="29" t="s">
        <v>18</v>
      </c>
      <c r="AV28" s="34">
        <v>1</v>
      </c>
      <c r="AW28" s="5">
        <f t="shared" si="21"/>
        <v>0.78740157480314954</v>
      </c>
    </row>
    <row r="29" spans="2:49" ht="18" customHeight="1" thickBot="1">
      <c r="K29" s="51"/>
      <c r="L29" s="2"/>
      <c r="M29" s="2"/>
      <c r="O29" s="48" t="s">
        <v>2</v>
      </c>
      <c r="P29" s="57">
        <v>90</v>
      </c>
      <c r="Q29" s="43">
        <f>SUM(Q18:Q28)</f>
        <v>117.10526315789471</v>
      </c>
      <c r="T29" s="29" t="s">
        <v>18</v>
      </c>
      <c r="U29" s="34">
        <v>1</v>
      </c>
      <c r="V29" s="5">
        <f t="shared" si="15"/>
        <v>0.58479532163742687</v>
      </c>
      <c r="X29" s="29" t="s">
        <v>18</v>
      </c>
      <c r="Y29" s="34">
        <v>1</v>
      </c>
      <c r="Z29" s="5">
        <f t="shared" si="16"/>
        <v>0.64935064935064934</v>
      </c>
      <c r="AC29" s="29" t="s">
        <v>515</v>
      </c>
      <c r="AD29" s="34">
        <v>2</v>
      </c>
      <c r="AE29" s="5">
        <f t="shared" si="17"/>
        <v>1.1904761904761905</v>
      </c>
      <c r="AG29" s="50" t="s">
        <v>23</v>
      </c>
      <c r="AH29" s="56">
        <v>3</v>
      </c>
      <c r="AI29" s="5">
        <f t="shared" si="18"/>
        <v>3.4883720930232558</v>
      </c>
      <c r="AL29" s="29" t="s">
        <v>515</v>
      </c>
      <c r="AM29" s="34">
        <v>1</v>
      </c>
      <c r="AN29" s="5">
        <f t="shared" si="19"/>
        <v>0.48309178743961351</v>
      </c>
      <c r="AP29" s="29" t="s">
        <v>18</v>
      </c>
      <c r="AQ29" s="34">
        <v>2</v>
      </c>
      <c r="AR29" s="5">
        <f t="shared" si="20"/>
        <v>1.2658227848101267</v>
      </c>
      <c r="AU29" s="50" t="s">
        <v>23</v>
      </c>
      <c r="AV29" s="56">
        <v>9</v>
      </c>
      <c r="AW29" s="5">
        <f t="shared" si="21"/>
        <v>7.0866141732283463</v>
      </c>
    </row>
    <row r="30" spans="2:49" ht="18" customHeight="1" thickTop="1" thickBot="1">
      <c r="K30" s="47"/>
      <c r="O30" s="49" t="s">
        <v>315</v>
      </c>
      <c r="P30" s="55">
        <v>76</v>
      </c>
      <c r="Q30" s="44">
        <v>100</v>
      </c>
      <c r="T30" s="50" t="s">
        <v>23</v>
      </c>
      <c r="U30" s="56">
        <v>12</v>
      </c>
      <c r="V30" s="5">
        <f t="shared" si="15"/>
        <v>7.0175438596491224</v>
      </c>
      <c r="X30" s="50" t="s">
        <v>23</v>
      </c>
      <c r="Y30" s="56">
        <v>6</v>
      </c>
      <c r="Z30" s="5">
        <f t="shared" si="16"/>
        <v>3.8961038961038961</v>
      </c>
      <c r="AC30" s="50" t="s">
        <v>23</v>
      </c>
      <c r="AD30" s="56">
        <v>9</v>
      </c>
      <c r="AE30" s="5">
        <f t="shared" si="17"/>
        <v>5.3571428571428568</v>
      </c>
      <c r="AG30" s="48" t="s">
        <v>2</v>
      </c>
      <c r="AH30" s="57">
        <f>SUM(AH18:AH29)</f>
        <v>104</v>
      </c>
      <c r="AI30" s="43">
        <f>SUM(AI18:AI29)</f>
        <v>120.93023255813958</v>
      </c>
      <c r="AL30" s="29" t="s">
        <v>18</v>
      </c>
      <c r="AM30" s="34">
        <v>1</v>
      </c>
      <c r="AN30" s="5">
        <f t="shared" si="19"/>
        <v>0.48309178743961351</v>
      </c>
      <c r="AP30" s="50" t="s">
        <v>23</v>
      </c>
      <c r="AQ30" s="56">
        <v>10</v>
      </c>
      <c r="AR30" s="5">
        <f t="shared" si="20"/>
        <v>6.3291139240506329</v>
      </c>
      <c r="AU30" s="48" t="s">
        <v>2</v>
      </c>
      <c r="AV30" s="57">
        <f>SUM(AV18:AV29)</f>
        <v>148</v>
      </c>
      <c r="AW30" s="43">
        <f>SUM(AW18:AW29)</f>
        <v>116.53543307086616</v>
      </c>
    </row>
    <row r="31" spans="2:49" ht="18" customHeight="1" thickTop="1" thickBot="1">
      <c r="T31" s="48" t="s">
        <v>2</v>
      </c>
      <c r="U31" s="57">
        <f>SUM(U18:U30)</f>
        <v>195</v>
      </c>
      <c r="V31" s="43">
        <f>SUM(V18:V30)</f>
        <v>114.03508771929828</v>
      </c>
      <c r="X31" s="48" t="s">
        <v>2</v>
      </c>
      <c r="Y31" s="57">
        <f>SUM(Y18:Y30)</f>
        <v>175</v>
      </c>
      <c r="Z31" s="43">
        <f>SUM(Z18:Z30)</f>
        <v>113.63636363636365</v>
      </c>
      <c r="AC31" s="48" t="s">
        <v>2</v>
      </c>
      <c r="AD31" s="57">
        <f>SUM(AD18:AD30)</f>
        <v>183</v>
      </c>
      <c r="AE31" s="43">
        <f>SUM(AE18:AE30)</f>
        <v>108.92857142857143</v>
      </c>
      <c r="AG31" s="49" t="s">
        <v>315</v>
      </c>
      <c r="AH31" s="55">
        <v>86</v>
      </c>
      <c r="AI31" s="44">
        <v>100</v>
      </c>
      <c r="AL31" s="50" t="s">
        <v>23</v>
      </c>
      <c r="AM31" s="56">
        <v>15</v>
      </c>
      <c r="AN31" s="5">
        <f t="shared" si="19"/>
        <v>7.2463768115942031</v>
      </c>
      <c r="AP31" s="48" t="s">
        <v>2</v>
      </c>
      <c r="AQ31" s="57">
        <f>SUM(AQ18:AQ30)</f>
        <v>188</v>
      </c>
      <c r="AR31" s="43">
        <f>SUM(AR18:AR30)</f>
        <v>118.98734177215189</v>
      </c>
      <c r="AU31" s="49" t="s">
        <v>315</v>
      </c>
      <c r="AV31" s="55">
        <v>127</v>
      </c>
      <c r="AW31" s="44">
        <v>100</v>
      </c>
    </row>
    <row r="32" spans="2:49" ht="18" customHeight="1" thickTop="1" thickBot="1">
      <c r="T32" s="49" t="s">
        <v>315</v>
      </c>
      <c r="U32" s="55">
        <v>171</v>
      </c>
      <c r="V32" s="44">
        <v>100</v>
      </c>
      <c r="X32" s="49" t="s">
        <v>315</v>
      </c>
      <c r="Y32" s="55">
        <v>154</v>
      </c>
      <c r="Z32" s="44"/>
      <c r="AC32" s="49" t="s">
        <v>315</v>
      </c>
      <c r="AD32" s="55">
        <v>168</v>
      </c>
      <c r="AE32" s="44">
        <v>100</v>
      </c>
      <c r="AL32" s="48" t="s">
        <v>2</v>
      </c>
      <c r="AM32" s="57">
        <f>SUM(AM18:AM31)</f>
        <v>242</v>
      </c>
      <c r="AN32" s="43">
        <f>SUM(AN18:AN31)</f>
        <v>116.90821256038653</v>
      </c>
      <c r="AP32" s="49" t="s">
        <v>315</v>
      </c>
      <c r="AQ32" s="55">
        <v>158</v>
      </c>
      <c r="AR32" s="44">
        <v>100</v>
      </c>
    </row>
    <row r="33" spans="15:47" ht="18" customHeight="1" thickTop="1">
      <c r="AG33" s="47"/>
      <c r="AL33" s="49" t="s">
        <v>315</v>
      </c>
      <c r="AM33" s="55">
        <v>207</v>
      </c>
      <c r="AN33" s="44">
        <v>100</v>
      </c>
      <c r="AP33" s="51"/>
      <c r="AQ33" s="2"/>
      <c r="AR33" s="2"/>
    </row>
    <row r="34" spans="15:47" ht="18" customHeight="1"/>
    <row r="35" spans="15:47" ht="18" customHeight="1">
      <c r="O35" s="47"/>
    </row>
    <row r="36" spans="15:47" ht="18" customHeight="1">
      <c r="T36" s="51"/>
      <c r="U36" s="2"/>
      <c r="V36" s="2"/>
      <c r="AU36" s="47"/>
    </row>
    <row r="37" spans="15:47" ht="18" customHeight="1">
      <c r="T37" s="47"/>
      <c r="X37" s="47"/>
      <c r="AC37" s="47"/>
      <c r="AP37" s="47"/>
    </row>
    <row r="38" spans="15:47" ht="18" customHeight="1">
      <c r="AL38" s="47"/>
      <c r="AM38" s="11"/>
    </row>
    <row r="39" spans="15:47" ht="18" customHeight="1"/>
    <row r="40" spans="15:47" ht="18" customHeight="1"/>
    <row r="41" spans="15:47" ht="18" customHeight="1"/>
    <row r="42" spans="15:47" ht="18" customHeight="1"/>
    <row r="43" spans="15:47" ht="18" customHeight="1"/>
    <row r="44" spans="15:47" ht="18" customHeight="1"/>
    <row r="45" spans="15:47" ht="18" customHeight="1"/>
    <row r="46" spans="15:47" ht="18" customHeight="1"/>
    <row r="47" spans="15:47" ht="18" customHeight="1"/>
    <row r="48" spans="15:4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（問1-1）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50"/>
  </sheetPr>
  <dimension ref="B1:T97"/>
  <sheetViews>
    <sheetView zoomScale="50" zoomScaleNormal="50" workbookViewId="0"/>
  </sheetViews>
  <sheetFormatPr defaultRowHeight="13.5"/>
  <cols>
    <col min="2" max="2" width="22.625" style="29" customWidth="1"/>
    <col min="9" max="9" width="22.625" style="29" customWidth="1"/>
    <col min="16" max="16" width="22.625" style="29" customWidth="1"/>
  </cols>
  <sheetData>
    <row r="1" spans="2:20" ht="15.95" customHeight="1">
      <c r="B1" s="29" t="s">
        <v>586</v>
      </c>
    </row>
    <row r="2" spans="2:20" ht="15.95" customHeight="1">
      <c r="B2" s="29" t="s">
        <v>377</v>
      </c>
    </row>
    <row r="3" spans="2:20" ht="15.95" customHeight="1"/>
    <row r="4" spans="2:20" ht="15.95" customHeight="1">
      <c r="B4" s="29" t="s">
        <v>217</v>
      </c>
      <c r="D4" s="64"/>
      <c r="I4" s="29" t="s">
        <v>218</v>
      </c>
      <c r="J4" s="64"/>
      <c r="P4" s="29" t="s">
        <v>219</v>
      </c>
    </row>
    <row r="5" spans="2:20" s="61" customFormat="1" ht="15.95" customHeight="1">
      <c r="B5" s="37"/>
      <c r="C5" s="36" t="s">
        <v>24</v>
      </c>
      <c r="D5" s="37" t="s">
        <v>25</v>
      </c>
      <c r="I5" s="37"/>
      <c r="J5" s="36" t="s">
        <v>24</v>
      </c>
      <c r="K5" s="37" t="s">
        <v>25</v>
      </c>
      <c r="P5" s="37"/>
      <c r="Q5" s="36" t="s">
        <v>24</v>
      </c>
      <c r="R5" s="37" t="s">
        <v>25</v>
      </c>
    </row>
    <row r="6" spans="2:20" ht="15.95" customHeight="1">
      <c r="B6" s="29" t="s">
        <v>730</v>
      </c>
      <c r="C6" s="34">
        <v>146</v>
      </c>
      <c r="D6" s="3">
        <f>C6/227*100</f>
        <v>64.317180616740089</v>
      </c>
      <c r="I6" s="29" t="s">
        <v>215</v>
      </c>
      <c r="J6" s="82">
        <v>139</v>
      </c>
      <c r="K6" s="3">
        <f>J6/227*100</f>
        <v>61.233480176211451</v>
      </c>
      <c r="P6" s="29" t="s">
        <v>215</v>
      </c>
      <c r="Q6" s="82">
        <v>140</v>
      </c>
      <c r="R6" s="3">
        <f>Q6/227*100</f>
        <v>61.674008810572687</v>
      </c>
    </row>
    <row r="7" spans="2:20" ht="15.95" customHeight="1">
      <c r="B7" s="29" t="s">
        <v>731</v>
      </c>
      <c r="C7" s="34">
        <v>3</v>
      </c>
      <c r="D7" s="3">
        <f t="shared" ref="D7:D8" si="0">C7/227*100</f>
        <v>1.3215859030837005</v>
      </c>
      <c r="I7" s="29" t="s">
        <v>216</v>
      </c>
      <c r="J7" s="82">
        <v>9</v>
      </c>
      <c r="K7" s="3">
        <f t="shared" ref="K7:K8" si="1">J7/227*100</f>
        <v>3.9647577092511015</v>
      </c>
      <c r="P7" s="29" t="s">
        <v>216</v>
      </c>
      <c r="Q7" s="82">
        <v>4</v>
      </c>
      <c r="R7" s="3">
        <f t="shared" ref="R7:R8" si="2">Q7/227*100</f>
        <v>1.7621145374449341</v>
      </c>
    </row>
    <row r="8" spans="2:20" ht="15.95" customHeight="1">
      <c r="B8" s="29" t="s">
        <v>23</v>
      </c>
      <c r="C8" s="34">
        <v>78</v>
      </c>
      <c r="D8" s="3">
        <f t="shared" si="0"/>
        <v>34.36123348017621</v>
      </c>
      <c r="I8" s="29" t="s">
        <v>23</v>
      </c>
      <c r="J8" s="82">
        <v>79</v>
      </c>
      <c r="K8" s="3">
        <f t="shared" si="1"/>
        <v>34.801762114537446</v>
      </c>
      <c r="P8" s="29" t="s">
        <v>23</v>
      </c>
      <c r="Q8" s="82">
        <v>83</v>
      </c>
      <c r="R8" s="3">
        <f t="shared" si="2"/>
        <v>36.563876651982383</v>
      </c>
    </row>
    <row r="9" spans="2:20" ht="15.95" customHeight="1">
      <c r="B9" s="30" t="s">
        <v>2</v>
      </c>
      <c r="C9" s="35">
        <f>SUM(C6:C8)</f>
        <v>227</v>
      </c>
      <c r="D9" s="21">
        <v>100</v>
      </c>
      <c r="I9" s="30" t="s">
        <v>2</v>
      </c>
      <c r="J9" s="35">
        <f>SUM(J6:J8)</f>
        <v>227</v>
      </c>
      <c r="K9" s="21">
        <v>100</v>
      </c>
      <c r="P9" s="30" t="s">
        <v>2</v>
      </c>
      <c r="Q9" s="35">
        <v>227</v>
      </c>
      <c r="R9" s="21">
        <v>100</v>
      </c>
    </row>
    <row r="10" spans="2:20" ht="15.95" customHeight="1"/>
    <row r="11" spans="2:20" ht="15.95" customHeight="1">
      <c r="B11" s="29" t="s">
        <v>220</v>
      </c>
      <c r="I11" s="29" t="s">
        <v>220</v>
      </c>
      <c r="P11" s="29" t="s">
        <v>220</v>
      </c>
    </row>
    <row r="12" spans="2:20" s="29" customFormat="1" ht="15.95" customHeight="1">
      <c r="B12" s="68"/>
      <c r="C12" s="69" t="s">
        <v>526</v>
      </c>
      <c r="D12" s="70"/>
      <c r="E12" s="68" t="s">
        <v>544</v>
      </c>
      <c r="F12" s="68"/>
      <c r="G12" s="51"/>
      <c r="I12" s="68"/>
      <c r="J12" s="69" t="s">
        <v>526</v>
      </c>
      <c r="K12" s="70"/>
      <c r="L12" s="68" t="s">
        <v>544</v>
      </c>
      <c r="M12" s="68"/>
      <c r="N12" s="51"/>
      <c r="P12" s="68"/>
      <c r="Q12" s="69" t="s">
        <v>526</v>
      </c>
      <c r="R12" s="70"/>
      <c r="S12" s="68" t="s">
        <v>544</v>
      </c>
      <c r="T12" s="68"/>
    </row>
    <row r="13" spans="2:20" s="61" customFormat="1" ht="15.95" customHeight="1">
      <c r="B13" s="71"/>
      <c r="C13" s="72" t="s">
        <v>24</v>
      </c>
      <c r="D13" s="73" t="s">
        <v>25</v>
      </c>
      <c r="E13" s="71" t="s">
        <v>24</v>
      </c>
      <c r="F13" s="71" t="s">
        <v>25</v>
      </c>
      <c r="G13" s="94"/>
      <c r="I13" s="71"/>
      <c r="J13" s="72" t="s">
        <v>24</v>
      </c>
      <c r="K13" s="73" t="s">
        <v>25</v>
      </c>
      <c r="L13" s="71" t="s">
        <v>24</v>
      </c>
      <c r="M13" s="71" t="s">
        <v>25</v>
      </c>
      <c r="N13" s="94"/>
      <c r="P13" s="71"/>
      <c r="Q13" s="72" t="s">
        <v>24</v>
      </c>
      <c r="R13" s="73" t="s">
        <v>25</v>
      </c>
      <c r="S13" s="71" t="s">
        <v>24</v>
      </c>
      <c r="T13" s="71" t="s">
        <v>25</v>
      </c>
    </row>
    <row r="14" spans="2:20" ht="15.95" customHeight="1">
      <c r="B14" s="29" t="s">
        <v>4</v>
      </c>
      <c r="C14" s="32">
        <v>2</v>
      </c>
      <c r="D14" s="66">
        <f>C14/C$6*100</f>
        <v>1.3698630136986301</v>
      </c>
      <c r="E14">
        <v>0</v>
      </c>
      <c r="F14" s="3">
        <f>E14/C$6*100</f>
        <v>0</v>
      </c>
      <c r="G14" s="3"/>
      <c r="I14" s="29" t="s">
        <v>4</v>
      </c>
      <c r="J14" s="32">
        <v>2</v>
      </c>
      <c r="K14" s="66">
        <f>J14/J$6*100</f>
        <v>1.4388489208633095</v>
      </c>
      <c r="L14">
        <v>0</v>
      </c>
      <c r="M14" s="12">
        <f>L14/$J$6*100</f>
        <v>0</v>
      </c>
      <c r="N14" s="3"/>
      <c r="P14" s="29" t="s">
        <v>4</v>
      </c>
      <c r="Q14" s="32">
        <v>2</v>
      </c>
      <c r="R14" s="66">
        <f>Q14/Q$6*100</f>
        <v>1.4285714285714286</v>
      </c>
      <c r="S14">
        <v>1</v>
      </c>
      <c r="T14" s="12">
        <f>S14/$J$6*100</f>
        <v>0.71942446043165476</v>
      </c>
    </row>
    <row r="15" spans="2:20" ht="15.95" customHeight="1">
      <c r="B15" s="29" t="s">
        <v>5</v>
      </c>
      <c r="C15" s="32">
        <v>0</v>
      </c>
      <c r="D15" s="66">
        <f t="shared" ref="D15:D46" si="3">C15/C$6*100</f>
        <v>0</v>
      </c>
      <c r="E15">
        <v>0</v>
      </c>
      <c r="F15" s="3">
        <f t="shared" ref="F15:F46" si="4">E15/C$6*100</f>
        <v>0</v>
      </c>
      <c r="G15" s="3"/>
      <c r="I15" s="29" t="s">
        <v>5</v>
      </c>
      <c r="J15" s="32">
        <v>0</v>
      </c>
      <c r="K15" s="66">
        <f t="shared" ref="K15:K46" si="5">J15/J$6*100</f>
        <v>0</v>
      </c>
      <c r="L15">
        <v>0</v>
      </c>
      <c r="M15" s="12">
        <f t="shared" ref="M15:M46" si="6">L15/$J$6*100</f>
        <v>0</v>
      </c>
      <c r="N15" s="3"/>
      <c r="P15" s="29" t="s">
        <v>5</v>
      </c>
      <c r="Q15" s="32">
        <v>0</v>
      </c>
      <c r="R15" s="66">
        <f t="shared" ref="R15" si="7">Q15/Q$6*100</f>
        <v>0</v>
      </c>
      <c r="S15">
        <v>0</v>
      </c>
      <c r="T15" s="12">
        <f t="shared" ref="T15:T46" si="8">S15/$J$6*100</f>
        <v>0</v>
      </c>
    </row>
    <row r="16" spans="2:20" ht="15.95" customHeight="1">
      <c r="B16" s="29" t="s">
        <v>6</v>
      </c>
      <c r="C16" s="32">
        <v>0</v>
      </c>
      <c r="D16" s="66">
        <f t="shared" si="3"/>
        <v>0</v>
      </c>
      <c r="E16">
        <v>1</v>
      </c>
      <c r="F16" s="3">
        <f t="shared" si="4"/>
        <v>0.68493150684931503</v>
      </c>
      <c r="G16" s="3"/>
      <c r="I16" s="29" t="s">
        <v>6</v>
      </c>
      <c r="J16" s="32">
        <v>1</v>
      </c>
      <c r="K16" s="66">
        <f t="shared" si="5"/>
        <v>0.71942446043165476</v>
      </c>
      <c r="L16">
        <v>0</v>
      </c>
      <c r="M16" s="12">
        <f t="shared" si="6"/>
        <v>0</v>
      </c>
      <c r="N16" s="3"/>
      <c r="P16" s="29" t="s">
        <v>6</v>
      </c>
      <c r="Q16" s="32">
        <v>0</v>
      </c>
      <c r="R16" s="66">
        <f t="shared" ref="R16" si="9">Q16/Q$6*100</f>
        <v>0</v>
      </c>
      <c r="S16">
        <v>1</v>
      </c>
      <c r="T16" s="12">
        <f t="shared" si="8"/>
        <v>0.71942446043165476</v>
      </c>
    </row>
    <row r="17" spans="2:20" ht="15.95" customHeight="1">
      <c r="B17" s="29" t="s">
        <v>303</v>
      </c>
      <c r="C17" s="32">
        <v>14</v>
      </c>
      <c r="D17" s="66">
        <f t="shared" si="3"/>
        <v>9.5890410958904102</v>
      </c>
      <c r="E17">
        <v>37</v>
      </c>
      <c r="F17" s="3">
        <f t="shared" si="4"/>
        <v>25.342465753424658</v>
      </c>
      <c r="G17" s="3"/>
      <c r="I17" s="29" t="s">
        <v>303</v>
      </c>
      <c r="J17" s="32">
        <v>7</v>
      </c>
      <c r="K17" s="66">
        <f t="shared" si="5"/>
        <v>5.0359712230215825</v>
      </c>
      <c r="L17">
        <v>18</v>
      </c>
      <c r="M17" s="12">
        <f t="shared" si="6"/>
        <v>12.949640287769784</v>
      </c>
      <c r="N17" s="3"/>
      <c r="P17" s="29" t="s">
        <v>303</v>
      </c>
      <c r="Q17" s="32">
        <v>55</v>
      </c>
      <c r="R17" s="66">
        <f t="shared" ref="R17" si="10">Q17/Q$6*100</f>
        <v>39.285714285714285</v>
      </c>
      <c r="S17">
        <v>40</v>
      </c>
      <c r="T17" s="12">
        <f t="shared" si="8"/>
        <v>28.776978417266186</v>
      </c>
    </row>
    <row r="18" spans="2:20" ht="15.95" customHeight="1">
      <c r="B18" s="29" t="s">
        <v>304</v>
      </c>
      <c r="C18" s="32">
        <v>93</v>
      </c>
      <c r="D18" s="66">
        <f t="shared" si="3"/>
        <v>63.698630136986303</v>
      </c>
      <c r="E18">
        <v>29</v>
      </c>
      <c r="F18" s="3">
        <f t="shared" si="4"/>
        <v>19.863013698630137</v>
      </c>
      <c r="G18" s="3"/>
      <c r="I18" s="29" t="s">
        <v>304</v>
      </c>
      <c r="J18" s="32">
        <v>49</v>
      </c>
      <c r="K18" s="66">
        <f t="shared" si="5"/>
        <v>35.251798561151077</v>
      </c>
      <c r="L18">
        <v>32</v>
      </c>
      <c r="M18" s="12">
        <f t="shared" si="6"/>
        <v>23.021582733812952</v>
      </c>
      <c r="N18" s="3"/>
      <c r="P18" s="29" t="s">
        <v>304</v>
      </c>
      <c r="Q18" s="32">
        <v>75</v>
      </c>
      <c r="R18" s="66">
        <f t="shared" ref="R18" si="11">Q18/Q$6*100</f>
        <v>53.571428571428569</v>
      </c>
      <c r="S18">
        <v>47</v>
      </c>
      <c r="T18" s="12">
        <f t="shared" si="8"/>
        <v>33.812949640287769</v>
      </c>
    </row>
    <row r="19" spans="2:20" ht="15.95" customHeight="1">
      <c r="B19" s="29" t="s">
        <v>31</v>
      </c>
      <c r="C19" s="32">
        <v>0</v>
      </c>
      <c r="D19" s="66">
        <f t="shared" si="3"/>
        <v>0</v>
      </c>
      <c r="E19">
        <v>0</v>
      </c>
      <c r="F19" s="3">
        <f t="shared" si="4"/>
        <v>0</v>
      </c>
      <c r="G19" s="3"/>
      <c r="I19" s="29" t="s">
        <v>31</v>
      </c>
      <c r="J19" s="32">
        <v>0</v>
      </c>
      <c r="K19" s="66">
        <f t="shared" si="5"/>
        <v>0</v>
      </c>
      <c r="L19">
        <v>0</v>
      </c>
      <c r="M19" s="12">
        <f t="shared" si="6"/>
        <v>0</v>
      </c>
      <c r="N19" s="3"/>
      <c r="P19" s="29" t="s">
        <v>31</v>
      </c>
      <c r="Q19" s="32">
        <v>1</v>
      </c>
      <c r="R19" s="66">
        <f t="shared" ref="R19" si="12">Q19/Q$6*100</f>
        <v>0.7142857142857143</v>
      </c>
      <c r="S19">
        <v>0</v>
      </c>
      <c r="T19" s="12">
        <f t="shared" si="8"/>
        <v>0</v>
      </c>
    </row>
    <row r="20" spans="2:20" ht="15.95" customHeight="1">
      <c r="B20" s="29" t="s">
        <v>34</v>
      </c>
      <c r="C20" s="32">
        <v>0</v>
      </c>
      <c r="D20" s="66">
        <f t="shared" si="3"/>
        <v>0</v>
      </c>
      <c r="E20">
        <v>1</v>
      </c>
      <c r="F20" s="3">
        <f t="shared" si="4"/>
        <v>0.68493150684931503</v>
      </c>
      <c r="G20" s="3"/>
      <c r="I20" s="29" t="s">
        <v>34</v>
      </c>
      <c r="J20" s="32">
        <v>0</v>
      </c>
      <c r="K20" s="66">
        <f t="shared" si="5"/>
        <v>0</v>
      </c>
      <c r="L20">
        <v>1</v>
      </c>
      <c r="M20" s="12">
        <f t="shared" si="6"/>
        <v>0.71942446043165476</v>
      </c>
      <c r="N20" s="3"/>
      <c r="P20" s="29" t="s">
        <v>34</v>
      </c>
      <c r="Q20" s="32">
        <v>0</v>
      </c>
      <c r="R20" s="66">
        <f t="shared" ref="R20" si="13">Q20/Q$6*100</f>
        <v>0</v>
      </c>
      <c r="S20">
        <v>0</v>
      </c>
      <c r="T20" s="12">
        <f t="shared" si="8"/>
        <v>0</v>
      </c>
    </row>
    <row r="21" spans="2:20" ht="15.95" customHeight="1">
      <c r="B21" s="29" t="s">
        <v>9</v>
      </c>
      <c r="C21" s="32">
        <v>4</v>
      </c>
      <c r="D21" s="66">
        <f t="shared" si="3"/>
        <v>2.7397260273972601</v>
      </c>
      <c r="E21">
        <v>5</v>
      </c>
      <c r="F21" s="3">
        <f t="shared" si="4"/>
        <v>3.4246575342465753</v>
      </c>
      <c r="G21" s="3"/>
      <c r="I21" s="29" t="s">
        <v>9</v>
      </c>
      <c r="J21" s="32">
        <v>2</v>
      </c>
      <c r="K21" s="66">
        <f t="shared" si="5"/>
        <v>1.4388489208633095</v>
      </c>
      <c r="L21">
        <v>6</v>
      </c>
      <c r="M21" s="12">
        <f t="shared" si="6"/>
        <v>4.3165467625899279</v>
      </c>
      <c r="N21" s="3"/>
      <c r="P21" s="29" t="s">
        <v>9</v>
      </c>
      <c r="Q21" s="32">
        <v>4</v>
      </c>
      <c r="R21" s="66">
        <f t="shared" ref="R21" si="14">Q21/Q$6*100</f>
        <v>2.8571428571428572</v>
      </c>
      <c r="S21">
        <v>4</v>
      </c>
      <c r="T21" s="12">
        <f t="shared" si="8"/>
        <v>2.877697841726619</v>
      </c>
    </row>
    <row r="22" spans="2:20" ht="15.95" customHeight="1">
      <c r="B22" s="29" t="s">
        <v>10</v>
      </c>
      <c r="C22" s="32">
        <v>2</v>
      </c>
      <c r="D22" s="66">
        <f t="shared" si="3"/>
        <v>1.3698630136986301</v>
      </c>
      <c r="E22">
        <v>6</v>
      </c>
      <c r="F22" s="3">
        <f t="shared" si="4"/>
        <v>4.10958904109589</v>
      </c>
      <c r="G22" s="3"/>
      <c r="I22" s="29" t="s">
        <v>10</v>
      </c>
      <c r="J22" s="32">
        <v>0</v>
      </c>
      <c r="K22" s="66">
        <f t="shared" si="5"/>
        <v>0</v>
      </c>
      <c r="L22">
        <v>5</v>
      </c>
      <c r="M22" s="12">
        <f t="shared" si="6"/>
        <v>3.5971223021582732</v>
      </c>
      <c r="N22" s="3"/>
      <c r="P22" s="29" t="s">
        <v>10</v>
      </c>
      <c r="Q22" s="32">
        <v>1</v>
      </c>
      <c r="R22" s="66">
        <f t="shared" ref="R22" si="15">Q22/Q$6*100</f>
        <v>0.7142857142857143</v>
      </c>
      <c r="S22">
        <v>5</v>
      </c>
      <c r="T22" s="12">
        <f t="shared" si="8"/>
        <v>3.5971223021582732</v>
      </c>
    </row>
    <row r="23" spans="2:20" ht="15.95" customHeight="1">
      <c r="B23" s="29" t="s">
        <v>11</v>
      </c>
      <c r="C23" s="32">
        <v>0</v>
      </c>
      <c r="D23" s="66">
        <f t="shared" si="3"/>
        <v>0</v>
      </c>
      <c r="E23">
        <v>0</v>
      </c>
      <c r="F23" s="3">
        <f t="shared" si="4"/>
        <v>0</v>
      </c>
      <c r="G23" s="3"/>
      <c r="I23" s="29" t="s">
        <v>11</v>
      </c>
      <c r="J23" s="32">
        <v>1</v>
      </c>
      <c r="K23" s="66">
        <f t="shared" si="5"/>
        <v>0.71942446043165476</v>
      </c>
      <c r="L23">
        <v>0</v>
      </c>
      <c r="M23" s="12">
        <f t="shared" si="6"/>
        <v>0</v>
      </c>
      <c r="N23" s="3"/>
      <c r="P23" s="29" t="s">
        <v>11</v>
      </c>
      <c r="Q23" s="32">
        <v>0</v>
      </c>
      <c r="R23" s="66">
        <f t="shared" ref="R23" si="16">Q23/Q$6*100</f>
        <v>0</v>
      </c>
      <c r="S23">
        <v>3</v>
      </c>
      <c r="T23" s="12">
        <f t="shared" si="8"/>
        <v>2.1582733812949639</v>
      </c>
    </row>
    <row r="24" spans="2:20" ht="15.95" customHeight="1">
      <c r="B24" s="29" t="s">
        <v>28</v>
      </c>
      <c r="C24" s="32">
        <v>4</v>
      </c>
      <c r="D24" s="66">
        <f t="shared" si="3"/>
        <v>2.7397260273972601</v>
      </c>
      <c r="E24">
        <v>5</v>
      </c>
      <c r="F24" s="3">
        <f t="shared" si="4"/>
        <v>3.4246575342465753</v>
      </c>
      <c r="G24" s="3"/>
      <c r="I24" s="29" t="s">
        <v>28</v>
      </c>
      <c r="J24" s="32">
        <v>1</v>
      </c>
      <c r="K24" s="66">
        <f t="shared" si="5"/>
        <v>0.71942446043165476</v>
      </c>
      <c r="L24">
        <v>3</v>
      </c>
      <c r="M24" s="12">
        <f t="shared" si="6"/>
        <v>2.1582733812949639</v>
      </c>
      <c r="N24" s="3"/>
      <c r="P24" s="29" t="s">
        <v>28</v>
      </c>
      <c r="Q24" s="32">
        <v>0</v>
      </c>
      <c r="R24" s="66">
        <f t="shared" ref="R24" si="17">Q24/Q$6*100</f>
        <v>0</v>
      </c>
      <c r="S24">
        <v>7</v>
      </c>
      <c r="T24" s="12">
        <f t="shared" si="8"/>
        <v>5.0359712230215825</v>
      </c>
    </row>
    <row r="25" spans="2:20" ht="15.95" customHeight="1">
      <c r="B25" s="29" t="s">
        <v>305</v>
      </c>
      <c r="C25" s="32">
        <v>0</v>
      </c>
      <c r="D25" s="66">
        <f t="shared" si="3"/>
        <v>0</v>
      </c>
      <c r="E25">
        <v>1</v>
      </c>
      <c r="F25" s="3">
        <f t="shared" si="4"/>
        <v>0.68493150684931503</v>
      </c>
      <c r="G25" s="3"/>
      <c r="I25" s="29" t="s">
        <v>305</v>
      </c>
      <c r="J25" s="32">
        <v>1</v>
      </c>
      <c r="K25" s="66">
        <f t="shared" si="5"/>
        <v>0.71942446043165476</v>
      </c>
      <c r="L25">
        <v>0</v>
      </c>
      <c r="M25" s="12">
        <f t="shared" si="6"/>
        <v>0</v>
      </c>
      <c r="N25" s="3"/>
      <c r="P25" s="29" t="s">
        <v>305</v>
      </c>
      <c r="Q25" s="32">
        <v>0</v>
      </c>
      <c r="R25" s="66">
        <f t="shared" ref="R25" si="18">Q25/Q$6*100</f>
        <v>0</v>
      </c>
      <c r="S25">
        <v>0</v>
      </c>
      <c r="T25" s="12">
        <f t="shared" si="8"/>
        <v>0</v>
      </c>
    </row>
    <row r="26" spans="2:20" ht="15.95" customHeight="1">
      <c r="B26" s="29" t="s">
        <v>306</v>
      </c>
      <c r="C26" s="32">
        <v>0</v>
      </c>
      <c r="D26" s="66">
        <f t="shared" si="3"/>
        <v>0</v>
      </c>
      <c r="E26">
        <v>0</v>
      </c>
      <c r="F26" s="3">
        <f t="shared" si="4"/>
        <v>0</v>
      </c>
      <c r="G26" s="3"/>
      <c r="I26" s="29" t="s">
        <v>306</v>
      </c>
      <c r="J26" s="32">
        <v>0</v>
      </c>
      <c r="K26" s="66">
        <f t="shared" si="5"/>
        <v>0</v>
      </c>
      <c r="L26">
        <v>0</v>
      </c>
      <c r="M26" s="12">
        <f t="shared" si="6"/>
        <v>0</v>
      </c>
      <c r="N26" s="3"/>
      <c r="P26" s="29" t="s">
        <v>306</v>
      </c>
      <c r="Q26" s="32">
        <v>0</v>
      </c>
      <c r="R26" s="66">
        <f t="shared" ref="R26" si="19">Q26/Q$6*100</f>
        <v>0</v>
      </c>
      <c r="S26">
        <v>0</v>
      </c>
      <c r="T26" s="12">
        <f t="shared" si="8"/>
        <v>0</v>
      </c>
    </row>
    <row r="27" spans="2:20" ht="15.95" customHeight="1">
      <c r="B27" s="29" t="s">
        <v>376</v>
      </c>
      <c r="C27" s="32">
        <v>0</v>
      </c>
      <c r="D27" s="66">
        <f t="shared" si="3"/>
        <v>0</v>
      </c>
      <c r="E27">
        <v>1</v>
      </c>
      <c r="F27" s="3">
        <f t="shared" si="4"/>
        <v>0.68493150684931503</v>
      </c>
      <c r="G27" s="3"/>
      <c r="I27" s="29" t="s">
        <v>376</v>
      </c>
      <c r="J27" s="32">
        <v>0</v>
      </c>
      <c r="K27" s="66">
        <f t="shared" si="5"/>
        <v>0</v>
      </c>
      <c r="L27">
        <v>0</v>
      </c>
      <c r="M27" s="12">
        <f t="shared" si="6"/>
        <v>0</v>
      </c>
      <c r="N27" s="3"/>
      <c r="P27" s="29" t="s">
        <v>376</v>
      </c>
      <c r="Q27" s="32">
        <v>0</v>
      </c>
      <c r="R27" s="66">
        <f t="shared" ref="R27" si="20">Q27/Q$6*100</f>
        <v>0</v>
      </c>
      <c r="S27">
        <v>1</v>
      </c>
      <c r="T27" s="12">
        <f t="shared" si="8"/>
        <v>0.71942446043165476</v>
      </c>
    </row>
    <row r="28" spans="2:20" ht="15.95" customHeight="1">
      <c r="B28" s="29" t="s">
        <v>26</v>
      </c>
      <c r="C28" s="32">
        <v>1</v>
      </c>
      <c r="D28" s="66">
        <f t="shared" si="3"/>
        <v>0.68493150684931503</v>
      </c>
      <c r="E28">
        <v>0</v>
      </c>
      <c r="F28" s="3">
        <f t="shared" si="4"/>
        <v>0</v>
      </c>
      <c r="G28" s="3"/>
      <c r="I28" s="29" t="s">
        <v>26</v>
      </c>
      <c r="J28" s="32">
        <v>0</v>
      </c>
      <c r="K28" s="66">
        <f t="shared" si="5"/>
        <v>0</v>
      </c>
      <c r="L28">
        <v>0</v>
      </c>
      <c r="M28" s="12">
        <f t="shared" si="6"/>
        <v>0</v>
      </c>
      <c r="N28" s="3"/>
      <c r="P28" s="29" t="s">
        <v>26</v>
      </c>
      <c r="Q28" s="32">
        <v>0</v>
      </c>
      <c r="R28" s="66">
        <f t="shared" ref="R28" si="21">Q28/Q$6*100</f>
        <v>0</v>
      </c>
      <c r="S28">
        <v>0</v>
      </c>
      <c r="T28" s="12">
        <f t="shared" si="8"/>
        <v>0</v>
      </c>
    </row>
    <row r="29" spans="2:20" ht="15.95" customHeight="1">
      <c r="B29" s="29" t="s">
        <v>12</v>
      </c>
      <c r="C29" s="32">
        <v>8</v>
      </c>
      <c r="D29" s="66">
        <f t="shared" si="3"/>
        <v>5.4794520547945202</v>
      </c>
      <c r="E29">
        <v>10</v>
      </c>
      <c r="F29" s="3">
        <f t="shared" si="4"/>
        <v>6.8493150684931505</v>
      </c>
      <c r="G29" s="3"/>
      <c r="I29" s="29" t="s">
        <v>12</v>
      </c>
      <c r="J29" s="32">
        <v>3</v>
      </c>
      <c r="K29" s="66">
        <f t="shared" si="5"/>
        <v>2.1582733812949639</v>
      </c>
      <c r="L29">
        <v>4</v>
      </c>
      <c r="M29" s="12">
        <f t="shared" si="6"/>
        <v>2.877697841726619</v>
      </c>
      <c r="N29" s="3"/>
      <c r="P29" s="29" t="s">
        <v>12</v>
      </c>
      <c r="Q29" s="32">
        <v>0</v>
      </c>
      <c r="R29" s="66">
        <f t="shared" ref="R29" si="22">Q29/Q$6*100</f>
        <v>0</v>
      </c>
      <c r="S29">
        <v>0</v>
      </c>
      <c r="T29" s="12">
        <f t="shared" si="8"/>
        <v>0</v>
      </c>
    </row>
    <row r="30" spans="2:20" ht="15.95" customHeight="1">
      <c r="B30" s="29" t="s">
        <v>32</v>
      </c>
      <c r="C30" s="32">
        <v>1</v>
      </c>
      <c r="D30" s="66">
        <f t="shared" si="3"/>
        <v>0.68493150684931503</v>
      </c>
      <c r="E30">
        <v>1</v>
      </c>
      <c r="F30" s="3">
        <f t="shared" si="4"/>
        <v>0.68493150684931503</v>
      </c>
      <c r="G30" s="3"/>
      <c r="I30" s="29" t="s">
        <v>32</v>
      </c>
      <c r="J30" s="32">
        <v>0</v>
      </c>
      <c r="K30" s="66">
        <f t="shared" si="5"/>
        <v>0</v>
      </c>
      <c r="L30">
        <v>2</v>
      </c>
      <c r="M30" s="12">
        <f t="shared" si="6"/>
        <v>1.4388489208633095</v>
      </c>
      <c r="N30" s="3"/>
      <c r="P30" s="29" t="s">
        <v>32</v>
      </c>
      <c r="Q30" s="32">
        <v>0</v>
      </c>
      <c r="R30" s="66">
        <f t="shared" ref="R30" si="23">Q30/Q$6*100</f>
        <v>0</v>
      </c>
      <c r="S30">
        <v>0</v>
      </c>
      <c r="T30" s="12">
        <f t="shared" si="8"/>
        <v>0</v>
      </c>
    </row>
    <row r="31" spans="2:20" ht="15.95" customHeight="1">
      <c r="B31" s="29" t="s">
        <v>13</v>
      </c>
      <c r="C31" s="32">
        <v>3</v>
      </c>
      <c r="D31" s="66">
        <f t="shared" si="3"/>
        <v>2.054794520547945</v>
      </c>
      <c r="E31">
        <v>7</v>
      </c>
      <c r="F31" s="3">
        <f t="shared" si="4"/>
        <v>4.7945205479452051</v>
      </c>
      <c r="G31" s="3"/>
      <c r="I31" s="29" t="s">
        <v>13</v>
      </c>
      <c r="J31" s="32">
        <v>20</v>
      </c>
      <c r="K31" s="66">
        <f t="shared" si="5"/>
        <v>14.388489208633093</v>
      </c>
      <c r="L31">
        <v>10</v>
      </c>
      <c r="M31" s="12">
        <f t="shared" si="6"/>
        <v>7.1942446043165464</v>
      </c>
      <c r="N31" s="3"/>
      <c r="P31" s="29" t="s">
        <v>13</v>
      </c>
      <c r="Q31" s="32">
        <v>0</v>
      </c>
      <c r="R31" s="66">
        <f t="shared" ref="R31" si="24">Q31/Q$6*100</f>
        <v>0</v>
      </c>
      <c r="S31">
        <v>0</v>
      </c>
      <c r="T31" s="12">
        <f t="shared" si="8"/>
        <v>0</v>
      </c>
    </row>
    <row r="32" spans="2:20" ht="15.95" customHeight="1">
      <c r="B32" s="29" t="s">
        <v>14</v>
      </c>
      <c r="C32" s="32">
        <v>3</v>
      </c>
      <c r="D32" s="66">
        <f t="shared" si="3"/>
        <v>2.054794520547945</v>
      </c>
      <c r="E32">
        <v>0</v>
      </c>
      <c r="F32" s="3">
        <f t="shared" si="4"/>
        <v>0</v>
      </c>
      <c r="G32" s="3"/>
      <c r="I32" s="29" t="s">
        <v>14</v>
      </c>
      <c r="J32" s="32">
        <v>1</v>
      </c>
      <c r="K32" s="66">
        <f t="shared" si="5"/>
        <v>0.71942446043165476</v>
      </c>
      <c r="L32">
        <v>4</v>
      </c>
      <c r="M32" s="12">
        <f t="shared" si="6"/>
        <v>2.877697841726619</v>
      </c>
      <c r="N32" s="3"/>
      <c r="P32" s="29" t="s">
        <v>14</v>
      </c>
      <c r="Q32" s="32">
        <v>0</v>
      </c>
      <c r="R32" s="66">
        <f t="shared" ref="R32" si="25">Q32/Q$6*100</f>
        <v>0</v>
      </c>
      <c r="S32">
        <v>1</v>
      </c>
      <c r="T32" s="12">
        <f t="shared" si="8"/>
        <v>0.71942446043165476</v>
      </c>
    </row>
    <row r="33" spans="2:20" ht="15.95" customHeight="1">
      <c r="B33" s="29" t="s">
        <v>15</v>
      </c>
      <c r="C33" s="32">
        <v>0</v>
      </c>
      <c r="D33" s="66">
        <f t="shared" si="3"/>
        <v>0</v>
      </c>
      <c r="E33">
        <v>0</v>
      </c>
      <c r="F33" s="3">
        <f t="shared" si="4"/>
        <v>0</v>
      </c>
      <c r="G33" s="3"/>
      <c r="I33" s="29" t="s">
        <v>15</v>
      </c>
      <c r="J33" s="32">
        <v>0</v>
      </c>
      <c r="K33" s="66">
        <f t="shared" si="5"/>
        <v>0</v>
      </c>
      <c r="L33">
        <v>0</v>
      </c>
      <c r="M33" s="12">
        <f t="shared" si="6"/>
        <v>0</v>
      </c>
      <c r="N33" s="3"/>
      <c r="P33" s="29" t="s">
        <v>15</v>
      </c>
      <c r="Q33" s="32">
        <v>0</v>
      </c>
      <c r="R33" s="66">
        <f t="shared" ref="R33" si="26">Q33/Q$6*100</f>
        <v>0</v>
      </c>
      <c r="S33">
        <v>0</v>
      </c>
      <c r="T33" s="12">
        <f t="shared" si="8"/>
        <v>0</v>
      </c>
    </row>
    <row r="34" spans="2:20" ht="15.95" customHeight="1">
      <c r="B34" s="29" t="s">
        <v>732</v>
      </c>
      <c r="C34" s="32">
        <v>0</v>
      </c>
      <c r="D34" s="66">
        <f t="shared" si="3"/>
        <v>0</v>
      </c>
      <c r="E34">
        <v>0</v>
      </c>
      <c r="F34" s="3">
        <f t="shared" si="4"/>
        <v>0</v>
      </c>
      <c r="G34" s="3"/>
      <c r="I34" s="29" t="s">
        <v>30</v>
      </c>
      <c r="J34" s="32">
        <v>0</v>
      </c>
      <c r="K34" s="66">
        <f t="shared" si="5"/>
        <v>0</v>
      </c>
      <c r="L34">
        <v>3</v>
      </c>
      <c r="M34" s="12">
        <f t="shared" si="6"/>
        <v>2.1582733812949639</v>
      </c>
      <c r="N34" s="3"/>
      <c r="P34" s="29" t="s">
        <v>30</v>
      </c>
      <c r="Q34" s="32">
        <v>0</v>
      </c>
      <c r="R34" s="66">
        <f t="shared" ref="R34" si="27">Q34/Q$6*100</f>
        <v>0</v>
      </c>
      <c r="S34">
        <v>0</v>
      </c>
      <c r="T34" s="12">
        <f t="shared" si="8"/>
        <v>0</v>
      </c>
    </row>
    <row r="35" spans="2:20" ht="15.95" customHeight="1">
      <c r="B35" s="29" t="s">
        <v>29</v>
      </c>
      <c r="C35" s="32">
        <v>1</v>
      </c>
      <c r="D35" s="66">
        <f t="shared" si="3"/>
        <v>0.68493150684931503</v>
      </c>
      <c r="E35">
        <v>1</v>
      </c>
      <c r="F35" s="3">
        <f t="shared" si="4"/>
        <v>0.68493150684931503</v>
      </c>
      <c r="G35" s="3"/>
      <c r="I35" s="29" t="s">
        <v>29</v>
      </c>
      <c r="J35" s="32">
        <v>2</v>
      </c>
      <c r="K35" s="66">
        <f t="shared" si="5"/>
        <v>1.4388489208633095</v>
      </c>
      <c r="L35">
        <v>3</v>
      </c>
      <c r="M35" s="12">
        <f t="shared" si="6"/>
        <v>2.1582733812949639</v>
      </c>
      <c r="N35" s="3"/>
      <c r="P35" s="29" t="s">
        <v>29</v>
      </c>
      <c r="Q35" s="32">
        <v>0</v>
      </c>
      <c r="R35" s="66">
        <f t="shared" ref="R35" si="28">Q35/Q$6*100</f>
        <v>0</v>
      </c>
      <c r="S35">
        <v>0</v>
      </c>
      <c r="T35" s="12">
        <f t="shared" si="8"/>
        <v>0</v>
      </c>
    </row>
    <row r="36" spans="2:20" ht="15.95" customHeight="1">
      <c r="B36" s="29" t="s">
        <v>16</v>
      </c>
      <c r="C36" s="32">
        <v>9</v>
      </c>
      <c r="D36" s="66">
        <f t="shared" si="3"/>
        <v>6.1643835616438354</v>
      </c>
      <c r="E36">
        <v>24</v>
      </c>
      <c r="F36" s="3">
        <f t="shared" si="4"/>
        <v>16.43835616438356</v>
      </c>
      <c r="G36" s="3"/>
      <c r="I36" s="29" t="s">
        <v>16</v>
      </c>
      <c r="J36" s="32">
        <v>42</v>
      </c>
      <c r="K36" s="66">
        <f t="shared" si="5"/>
        <v>30.215827338129497</v>
      </c>
      <c r="L36">
        <v>17</v>
      </c>
      <c r="M36" s="12">
        <f t="shared" si="6"/>
        <v>12.23021582733813</v>
      </c>
      <c r="N36" s="3"/>
      <c r="P36" s="29" t="s">
        <v>16</v>
      </c>
      <c r="Q36" s="32">
        <v>2</v>
      </c>
      <c r="R36" s="66">
        <f t="shared" ref="R36" si="29">Q36/Q$6*100</f>
        <v>1.4285714285714286</v>
      </c>
      <c r="S36">
        <v>4</v>
      </c>
      <c r="T36" s="12">
        <f t="shared" si="8"/>
        <v>2.877697841726619</v>
      </c>
    </row>
    <row r="37" spans="2:20" ht="15.95" customHeight="1">
      <c r="B37" s="29" t="s">
        <v>17</v>
      </c>
      <c r="C37" s="32">
        <v>0</v>
      </c>
      <c r="D37" s="66">
        <f t="shared" si="3"/>
        <v>0</v>
      </c>
      <c r="E37">
        <v>3</v>
      </c>
      <c r="F37" s="3">
        <f t="shared" si="4"/>
        <v>2.054794520547945</v>
      </c>
      <c r="G37" s="3"/>
      <c r="I37" s="29" t="s">
        <v>17</v>
      </c>
      <c r="J37" s="32">
        <v>4</v>
      </c>
      <c r="K37" s="66">
        <f t="shared" si="5"/>
        <v>2.877697841726619</v>
      </c>
      <c r="L37">
        <v>7</v>
      </c>
      <c r="M37" s="12">
        <f>L37/$J$6*100</f>
        <v>5.0359712230215825</v>
      </c>
      <c r="N37" s="3"/>
      <c r="P37" s="29" t="s">
        <v>17</v>
      </c>
      <c r="Q37" s="32">
        <v>0</v>
      </c>
      <c r="R37" s="66">
        <f t="shared" ref="R37" si="30">Q37/Q$6*100</f>
        <v>0</v>
      </c>
      <c r="S37">
        <v>0</v>
      </c>
      <c r="T37" s="12">
        <f>S37/$J$6*100</f>
        <v>0</v>
      </c>
    </row>
    <row r="38" spans="2:20" ht="15.95" customHeight="1">
      <c r="B38" s="29" t="s">
        <v>733</v>
      </c>
      <c r="C38" s="32">
        <v>0</v>
      </c>
      <c r="D38" s="66">
        <f t="shared" si="3"/>
        <v>0</v>
      </c>
      <c r="E38">
        <v>1</v>
      </c>
      <c r="F38" s="3">
        <f t="shared" si="4"/>
        <v>0.68493150684931503</v>
      </c>
      <c r="G38" s="3"/>
      <c r="I38" s="29" t="s">
        <v>370</v>
      </c>
      <c r="J38" s="32">
        <v>2</v>
      </c>
      <c r="K38" s="66">
        <f t="shared" si="5"/>
        <v>1.4388489208633095</v>
      </c>
      <c r="L38">
        <v>1</v>
      </c>
      <c r="M38" s="12">
        <f t="shared" si="6"/>
        <v>0.71942446043165476</v>
      </c>
      <c r="N38" s="3"/>
      <c r="P38" s="29" t="s">
        <v>370</v>
      </c>
      <c r="Q38" s="32">
        <v>0</v>
      </c>
      <c r="R38" s="66">
        <f t="shared" ref="R38" si="31">Q38/Q$6*100</f>
        <v>0</v>
      </c>
      <c r="S38">
        <v>0</v>
      </c>
      <c r="T38" s="12">
        <f t="shared" si="8"/>
        <v>0</v>
      </c>
    </row>
    <row r="39" spans="2:20" ht="15.95" customHeight="1">
      <c r="B39" s="29" t="s">
        <v>371</v>
      </c>
      <c r="C39" s="32">
        <v>0</v>
      </c>
      <c r="D39" s="66">
        <f t="shared" si="3"/>
        <v>0</v>
      </c>
      <c r="E39">
        <v>0</v>
      </c>
      <c r="F39" s="3">
        <f t="shared" si="4"/>
        <v>0</v>
      </c>
      <c r="G39" s="3"/>
      <c r="I39" s="29" t="s">
        <v>371</v>
      </c>
      <c r="J39" s="32">
        <v>0</v>
      </c>
      <c r="K39" s="66">
        <f t="shared" si="5"/>
        <v>0</v>
      </c>
      <c r="L39">
        <v>0</v>
      </c>
      <c r="M39" s="12">
        <f t="shared" si="6"/>
        <v>0</v>
      </c>
      <c r="N39" s="3"/>
      <c r="P39" s="29" t="s">
        <v>371</v>
      </c>
      <c r="Q39" s="32">
        <v>0</v>
      </c>
      <c r="R39" s="66">
        <f t="shared" ref="R39" si="32">Q39/Q$6*100</f>
        <v>0</v>
      </c>
      <c r="S39">
        <v>0</v>
      </c>
      <c r="T39" s="12">
        <f t="shared" si="8"/>
        <v>0</v>
      </c>
    </row>
    <row r="40" spans="2:20" ht="15.95" customHeight="1">
      <c r="B40" s="29" t="s">
        <v>372</v>
      </c>
      <c r="C40" s="32">
        <v>0</v>
      </c>
      <c r="D40" s="66">
        <f>C40/C$6*100</f>
        <v>0</v>
      </c>
      <c r="E40">
        <v>0</v>
      </c>
      <c r="F40" s="3">
        <f t="shared" si="4"/>
        <v>0</v>
      </c>
      <c r="G40" s="3"/>
      <c r="I40" s="29" t="s">
        <v>372</v>
      </c>
      <c r="J40" s="32">
        <v>0</v>
      </c>
      <c r="K40" s="66">
        <f>J40/J$6*100</f>
        <v>0</v>
      </c>
      <c r="L40">
        <v>0</v>
      </c>
      <c r="M40" s="12">
        <f t="shared" si="6"/>
        <v>0</v>
      </c>
      <c r="N40" s="3"/>
      <c r="P40" s="29" t="s">
        <v>372</v>
      </c>
      <c r="Q40" s="32">
        <v>0</v>
      </c>
      <c r="R40" s="66">
        <f>Q40/Q$6*100</f>
        <v>0</v>
      </c>
      <c r="S40">
        <v>0</v>
      </c>
      <c r="T40" s="12">
        <f t="shared" si="8"/>
        <v>0</v>
      </c>
    </row>
    <row r="41" spans="2:20" ht="15.95" customHeight="1">
      <c r="B41" s="29" t="s">
        <v>373</v>
      </c>
      <c r="C41" s="32">
        <v>0</v>
      </c>
      <c r="D41" s="66">
        <f t="shared" si="3"/>
        <v>0</v>
      </c>
      <c r="E41">
        <v>0</v>
      </c>
      <c r="F41" s="3">
        <f t="shared" si="4"/>
        <v>0</v>
      </c>
      <c r="G41" s="3"/>
      <c r="I41" s="29" t="s">
        <v>373</v>
      </c>
      <c r="J41" s="32">
        <v>0</v>
      </c>
      <c r="K41" s="66">
        <f t="shared" si="5"/>
        <v>0</v>
      </c>
      <c r="L41">
        <v>0</v>
      </c>
      <c r="M41" s="12">
        <f t="shared" si="6"/>
        <v>0</v>
      </c>
      <c r="N41" s="3"/>
      <c r="P41" s="29" t="s">
        <v>373</v>
      </c>
      <c r="Q41" s="32">
        <v>0</v>
      </c>
      <c r="R41" s="66">
        <f t="shared" ref="R41" si="33">Q41/Q$6*100</f>
        <v>0</v>
      </c>
      <c r="S41">
        <v>0</v>
      </c>
      <c r="T41" s="12">
        <f t="shared" si="8"/>
        <v>0</v>
      </c>
    </row>
    <row r="42" spans="2:20" ht="15.95" customHeight="1">
      <c r="B42" s="29" t="s">
        <v>374</v>
      </c>
      <c r="C42" s="32">
        <v>0</v>
      </c>
      <c r="D42" s="66">
        <f t="shared" si="3"/>
        <v>0</v>
      </c>
      <c r="E42">
        <v>0</v>
      </c>
      <c r="F42" s="3">
        <f t="shared" si="4"/>
        <v>0</v>
      </c>
      <c r="G42" s="3"/>
      <c r="I42" s="29" t="s">
        <v>374</v>
      </c>
      <c r="J42" s="32">
        <v>0</v>
      </c>
      <c r="K42" s="66">
        <f t="shared" si="5"/>
        <v>0</v>
      </c>
      <c r="L42">
        <v>0</v>
      </c>
      <c r="M42" s="12">
        <f t="shared" si="6"/>
        <v>0</v>
      </c>
      <c r="N42" s="3"/>
      <c r="P42" s="29" t="s">
        <v>374</v>
      </c>
      <c r="Q42" s="32">
        <v>0</v>
      </c>
      <c r="R42" s="66">
        <f t="shared" ref="R42" si="34">Q42/Q$6*100</f>
        <v>0</v>
      </c>
      <c r="S42">
        <v>0</v>
      </c>
      <c r="T42" s="12">
        <f t="shared" si="8"/>
        <v>0</v>
      </c>
    </row>
    <row r="43" spans="2:20" ht="15.95" customHeight="1">
      <c r="B43" s="29" t="s">
        <v>27</v>
      </c>
      <c r="C43" s="32">
        <v>1</v>
      </c>
      <c r="D43" s="66">
        <f t="shared" si="3"/>
        <v>0.68493150684931503</v>
      </c>
      <c r="E43">
        <v>2</v>
      </c>
      <c r="F43" s="3">
        <f t="shared" si="4"/>
        <v>1.3698630136986301</v>
      </c>
      <c r="G43" s="3"/>
      <c r="I43" s="29" t="s">
        <v>27</v>
      </c>
      <c r="J43" s="32">
        <v>1</v>
      </c>
      <c r="K43" s="66">
        <f t="shared" si="5"/>
        <v>0.71942446043165476</v>
      </c>
      <c r="L43">
        <v>0</v>
      </c>
      <c r="M43" s="12">
        <f t="shared" si="6"/>
        <v>0</v>
      </c>
      <c r="N43" s="3"/>
      <c r="P43" s="29" t="s">
        <v>27</v>
      </c>
      <c r="Q43" s="32">
        <v>0</v>
      </c>
      <c r="R43" s="66">
        <f t="shared" ref="R43" si="35">Q43/Q$6*100</f>
        <v>0</v>
      </c>
      <c r="S43">
        <v>0</v>
      </c>
      <c r="T43" s="12">
        <f t="shared" si="8"/>
        <v>0</v>
      </c>
    </row>
    <row r="44" spans="2:20" ht="15.95" customHeight="1">
      <c r="B44" s="29" t="s">
        <v>375</v>
      </c>
      <c r="C44" s="32">
        <v>0</v>
      </c>
      <c r="D44" s="66">
        <f t="shared" si="3"/>
        <v>0</v>
      </c>
      <c r="E44">
        <v>0</v>
      </c>
      <c r="F44" s="3">
        <f t="shared" si="4"/>
        <v>0</v>
      </c>
      <c r="G44" s="3"/>
      <c r="I44" s="29" t="s">
        <v>375</v>
      </c>
      <c r="J44" s="32">
        <v>0</v>
      </c>
      <c r="K44" s="66">
        <f t="shared" si="5"/>
        <v>0</v>
      </c>
      <c r="L44">
        <v>0</v>
      </c>
      <c r="M44" s="12">
        <f t="shared" si="6"/>
        <v>0</v>
      </c>
      <c r="N44" s="3"/>
      <c r="P44" s="29" t="s">
        <v>375</v>
      </c>
      <c r="Q44" s="32">
        <v>0</v>
      </c>
      <c r="R44" s="66">
        <f t="shared" ref="R44" si="36">Q44/Q$6*100</f>
        <v>0</v>
      </c>
      <c r="S44">
        <v>0</v>
      </c>
      <c r="T44" s="12">
        <f t="shared" si="8"/>
        <v>0</v>
      </c>
    </row>
    <row r="45" spans="2:20" ht="15.95" customHeight="1">
      <c r="B45" s="29" t="s">
        <v>18</v>
      </c>
      <c r="C45" s="32">
        <v>0</v>
      </c>
      <c r="D45" s="66">
        <f t="shared" si="3"/>
        <v>0</v>
      </c>
      <c r="E45">
        <v>1</v>
      </c>
      <c r="F45" s="3">
        <f t="shared" si="4"/>
        <v>0.68493150684931503</v>
      </c>
      <c r="G45" s="3"/>
      <c r="I45" s="29" t="s">
        <v>18</v>
      </c>
      <c r="J45" s="32">
        <v>0</v>
      </c>
      <c r="K45" s="66">
        <f t="shared" si="5"/>
        <v>0</v>
      </c>
      <c r="L45">
        <v>1</v>
      </c>
      <c r="M45" s="12">
        <f t="shared" si="6"/>
        <v>0.71942446043165476</v>
      </c>
      <c r="N45" s="3"/>
      <c r="P45" s="29" t="s">
        <v>18</v>
      </c>
      <c r="Q45" s="32">
        <v>0</v>
      </c>
      <c r="R45" s="66">
        <f t="shared" ref="R45" si="37">Q45/Q$6*100</f>
        <v>0</v>
      </c>
      <c r="S45">
        <v>0</v>
      </c>
      <c r="T45" s="12">
        <f t="shared" si="8"/>
        <v>0</v>
      </c>
    </row>
    <row r="46" spans="2:20" ht="15.95" customHeight="1">
      <c r="B46" s="29" t="s">
        <v>23</v>
      </c>
      <c r="C46" s="32">
        <v>0</v>
      </c>
      <c r="D46" s="66">
        <f t="shared" si="3"/>
        <v>0</v>
      </c>
      <c r="E46">
        <v>10</v>
      </c>
      <c r="F46" s="3">
        <f t="shared" si="4"/>
        <v>6.8493150684931505</v>
      </c>
      <c r="G46" s="3"/>
      <c r="I46" s="29" t="s">
        <v>23</v>
      </c>
      <c r="J46" s="32">
        <v>0</v>
      </c>
      <c r="K46" s="66">
        <f t="shared" si="5"/>
        <v>0</v>
      </c>
      <c r="L46">
        <v>22</v>
      </c>
      <c r="M46" s="12">
        <f t="shared" si="6"/>
        <v>15.827338129496402</v>
      </c>
      <c r="N46" s="3"/>
      <c r="P46" s="29" t="s">
        <v>23</v>
      </c>
      <c r="Q46" s="32">
        <v>0</v>
      </c>
      <c r="R46" s="66">
        <f t="shared" ref="R46" si="38">Q46/Q$6*100</f>
        <v>0</v>
      </c>
      <c r="S46">
        <v>26</v>
      </c>
      <c r="T46" s="12">
        <f t="shared" si="8"/>
        <v>18.705035971223023</v>
      </c>
    </row>
    <row r="47" spans="2:20" ht="15.95" customHeight="1">
      <c r="B47" s="30" t="s">
        <v>2</v>
      </c>
      <c r="C47" s="33">
        <f>SUM(C14:C46)</f>
        <v>146</v>
      </c>
      <c r="D47" s="67">
        <v>100</v>
      </c>
      <c r="E47" s="33">
        <f>SUM(E14:E46)</f>
        <v>146</v>
      </c>
      <c r="F47" s="21">
        <v>100</v>
      </c>
      <c r="G47" s="12"/>
      <c r="I47" s="30" t="s">
        <v>2</v>
      </c>
      <c r="J47" s="33">
        <f>SUM(J14:J46)</f>
        <v>139</v>
      </c>
      <c r="K47" s="67">
        <v>100</v>
      </c>
      <c r="L47" s="33">
        <f>SUM(L14:L46)</f>
        <v>139</v>
      </c>
      <c r="M47" s="21">
        <v>100</v>
      </c>
      <c r="N47" s="3"/>
      <c r="P47" s="30" t="s">
        <v>2</v>
      </c>
      <c r="Q47" s="20">
        <f>SUM(Q14:Q46)</f>
        <v>140</v>
      </c>
      <c r="R47" s="67">
        <v>100</v>
      </c>
      <c r="S47" s="20">
        <f>SUM(S14:S46)</f>
        <v>140</v>
      </c>
      <c r="T47" s="21">
        <v>100</v>
      </c>
    </row>
    <row r="48" spans="2:20" ht="15.95" customHeight="1">
      <c r="N48" s="12"/>
    </row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（問3-5）</oddFooter>
  </headerFooter>
  <colBreaks count="2" manualBreakCount="2">
    <brk id="7" max="1048575" man="1"/>
    <brk id="14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50"/>
  </sheetPr>
  <dimension ref="A1:G100"/>
  <sheetViews>
    <sheetView zoomScale="84" zoomScaleNormal="84" workbookViewId="0"/>
  </sheetViews>
  <sheetFormatPr defaultRowHeight="13.5"/>
  <cols>
    <col min="1" max="1" width="59.75" style="29" customWidth="1"/>
    <col min="5" max="5" width="65.75" customWidth="1"/>
  </cols>
  <sheetData>
    <row r="1" spans="1:7" ht="18" customHeight="1">
      <c r="A1" s="38" t="s">
        <v>734</v>
      </c>
    </row>
    <row r="2" spans="1:7" ht="18" customHeight="1"/>
    <row r="3" spans="1:7" ht="18" customHeight="1">
      <c r="A3" s="29" t="s">
        <v>571</v>
      </c>
    </row>
    <row r="4" spans="1:7" ht="18" customHeight="1"/>
    <row r="5" spans="1:7" ht="18" customHeight="1">
      <c r="A5" s="30"/>
      <c r="B5" s="36" t="s">
        <v>24</v>
      </c>
      <c r="C5" s="37" t="s">
        <v>25</v>
      </c>
      <c r="G5" s="64"/>
    </row>
    <row r="6" spans="1:7" ht="18" customHeight="1">
      <c r="A6" s="29" t="s">
        <v>391</v>
      </c>
      <c r="B6" s="34">
        <v>67</v>
      </c>
      <c r="C6" s="3">
        <f>B6/227*100</f>
        <v>29.515418502202646</v>
      </c>
    </row>
    <row r="7" spans="1:7" ht="18" customHeight="1">
      <c r="A7" s="29" t="s">
        <v>392</v>
      </c>
      <c r="B7" s="34">
        <v>93</v>
      </c>
      <c r="C7" s="3">
        <f t="shared" ref="C7:C18" si="0">B7/227*100</f>
        <v>40.969162995594715</v>
      </c>
    </row>
    <row r="8" spans="1:7" ht="18" customHeight="1">
      <c r="A8" s="29" t="s">
        <v>393</v>
      </c>
      <c r="B8" s="34">
        <v>27</v>
      </c>
      <c r="C8" s="3">
        <f t="shared" si="0"/>
        <v>11.894273127753303</v>
      </c>
    </row>
    <row r="9" spans="1:7" ht="18" customHeight="1">
      <c r="A9" s="29" t="s">
        <v>394</v>
      </c>
      <c r="B9" s="34">
        <v>71</v>
      </c>
      <c r="C9" s="3">
        <f t="shared" si="0"/>
        <v>31.277533039647576</v>
      </c>
    </row>
    <row r="10" spans="1:7" ht="18" customHeight="1">
      <c r="A10" s="29" t="s">
        <v>395</v>
      </c>
      <c r="B10" s="34">
        <v>69</v>
      </c>
      <c r="C10" s="3">
        <f t="shared" si="0"/>
        <v>30.396475770925107</v>
      </c>
    </row>
    <row r="11" spans="1:7" ht="18" customHeight="1">
      <c r="A11" s="29" t="s">
        <v>396</v>
      </c>
      <c r="B11" s="34">
        <v>39</v>
      </c>
      <c r="C11" s="3">
        <f t="shared" si="0"/>
        <v>17.180616740088105</v>
      </c>
    </row>
    <row r="12" spans="1:7" ht="18" customHeight="1">
      <c r="A12" s="29" t="s">
        <v>397</v>
      </c>
      <c r="B12" s="34">
        <v>30</v>
      </c>
      <c r="C12" s="3">
        <f t="shared" si="0"/>
        <v>13.215859030837004</v>
      </c>
    </row>
    <row r="13" spans="1:7" ht="18" customHeight="1">
      <c r="A13" s="29" t="s">
        <v>398</v>
      </c>
      <c r="B13" s="34">
        <v>49</v>
      </c>
      <c r="C13" s="3">
        <f t="shared" si="0"/>
        <v>21.58590308370044</v>
      </c>
    </row>
    <row r="14" spans="1:7" ht="18" customHeight="1">
      <c r="A14" s="29" t="s">
        <v>399</v>
      </c>
      <c r="B14" s="34">
        <v>39</v>
      </c>
      <c r="C14" s="3">
        <f t="shared" si="0"/>
        <v>17.180616740088105</v>
      </c>
    </row>
    <row r="15" spans="1:7" ht="18" customHeight="1">
      <c r="A15" s="29" t="s">
        <v>400</v>
      </c>
      <c r="B15" s="34">
        <v>114</v>
      </c>
      <c r="C15" s="3">
        <f t="shared" si="0"/>
        <v>50.220264317180622</v>
      </c>
    </row>
    <row r="16" spans="1:7" ht="18" customHeight="1">
      <c r="A16" s="29" t="s">
        <v>401</v>
      </c>
      <c r="B16" s="34">
        <v>47</v>
      </c>
      <c r="C16" s="3">
        <f t="shared" si="0"/>
        <v>20.704845814977972</v>
      </c>
    </row>
    <row r="17" spans="1:5" ht="18" customHeight="1">
      <c r="A17" s="29" t="s">
        <v>18</v>
      </c>
      <c r="B17" s="34">
        <v>15</v>
      </c>
      <c r="C17" s="3">
        <f t="shared" si="0"/>
        <v>6.607929515418502</v>
      </c>
    </row>
    <row r="18" spans="1:5" ht="18" customHeight="1">
      <c r="A18" s="29" t="s">
        <v>23</v>
      </c>
      <c r="B18" s="34">
        <v>6</v>
      </c>
      <c r="C18" s="3">
        <f t="shared" si="0"/>
        <v>2.643171806167401</v>
      </c>
    </row>
    <row r="19" spans="1:5" ht="18" customHeight="1" thickBot="1">
      <c r="A19" s="77" t="s">
        <v>2</v>
      </c>
      <c r="B19" s="57">
        <f>SUM(B6:B18)</f>
        <v>666</v>
      </c>
      <c r="C19" s="78">
        <f>SUM(C6:C18)</f>
        <v>293.3920704845815</v>
      </c>
    </row>
    <row r="20" spans="1:5" ht="18" customHeight="1" thickTop="1">
      <c r="A20" s="79" t="s">
        <v>384</v>
      </c>
      <c r="B20" s="80">
        <v>227</v>
      </c>
      <c r="C20" s="103"/>
    </row>
    <row r="21" spans="1:5" ht="18" customHeight="1"/>
    <row r="22" spans="1:5" ht="18" customHeight="1">
      <c r="A22" s="51" t="s">
        <v>378</v>
      </c>
      <c r="B22" s="2"/>
      <c r="C22" s="2"/>
    </row>
    <row r="23" spans="1:5" ht="18" customHeight="1">
      <c r="A23" s="30"/>
      <c r="B23" s="36" t="s">
        <v>24</v>
      </c>
      <c r="C23" s="37" t="s">
        <v>25</v>
      </c>
    </row>
    <row r="24" spans="1:5" ht="18" customHeight="1">
      <c r="A24" s="51" t="s">
        <v>402</v>
      </c>
      <c r="B24" s="34">
        <v>13</v>
      </c>
      <c r="C24" s="12">
        <f>B24/227*100</f>
        <v>5.7268722466960353</v>
      </c>
      <c r="E24" s="23"/>
    </row>
    <row r="25" spans="1:5" ht="18" customHeight="1">
      <c r="A25" s="51" t="s">
        <v>403</v>
      </c>
      <c r="B25" s="34">
        <v>2</v>
      </c>
      <c r="C25" s="12">
        <f t="shared" ref="C25:C26" si="1">B25/227*100</f>
        <v>0.88105726872246704</v>
      </c>
      <c r="E25" s="23"/>
    </row>
    <row r="26" spans="1:5" ht="18" customHeight="1">
      <c r="A26" s="74" t="s">
        <v>247</v>
      </c>
      <c r="B26" s="76">
        <v>2</v>
      </c>
      <c r="C26" s="90">
        <f t="shared" si="1"/>
        <v>0.88105726872246704</v>
      </c>
      <c r="E26" s="23"/>
    </row>
    <row r="27" spans="1:5" ht="18" customHeight="1">
      <c r="E27" s="23"/>
    </row>
    <row r="28" spans="1:5" ht="18" customHeight="1">
      <c r="E28" s="23"/>
    </row>
    <row r="29" spans="1:5" ht="18" customHeight="1">
      <c r="E29" s="23"/>
    </row>
    <row r="30" spans="1:5" ht="18" customHeight="1">
      <c r="E30" s="23"/>
    </row>
    <row r="31" spans="1:5" ht="18" customHeight="1">
      <c r="E31" s="23"/>
    </row>
    <row r="32" spans="1:5" ht="18" customHeight="1">
      <c r="E32" s="23"/>
    </row>
    <row r="33" spans="5:5" ht="18" customHeight="1">
      <c r="E33" s="23"/>
    </row>
    <row r="34" spans="5:5" ht="18" customHeight="1">
      <c r="E34" s="23"/>
    </row>
    <row r="35" spans="5:5" ht="18" customHeight="1">
      <c r="E35" s="23"/>
    </row>
    <row r="36" spans="5:5" ht="18" customHeight="1">
      <c r="E36" s="23"/>
    </row>
    <row r="37" spans="5:5" ht="18" customHeight="1">
      <c r="E37" s="23"/>
    </row>
    <row r="38" spans="5:5" ht="18" customHeight="1">
      <c r="E38" s="23"/>
    </row>
    <row r="39" spans="5:5" ht="18" customHeight="1">
      <c r="E39" s="23"/>
    </row>
    <row r="40" spans="5:5" ht="18" customHeight="1">
      <c r="E40" s="23"/>
    </row>
    <row r="41" spans="5:5" ht="18" customHeight="1">
      <c r="E41" s="23"/>
    </row>
    <row r="42" spans="5:5" ht="18" customHeight="1">
      <c r="E42" s="23"/>
    </row>
    <row r="43" spans="5:5" ht="18" customHeight="1">
      <c r="E43" s="23"/>
    </row>
    <row r="44" spans="5:5" ht="18" customHeight="1">
      <c r="E44" s="23"/>
    </row>
    <row r="45" spans="5:5" ht="18" customHeight="1"/>
    <row r="46" spans="5:5" ht="18" customHeight="1"/>
    <row r="47" spans="5:5" ht="18" customHeight="1"/>
    <row r="48" spans="5:5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（問4-1）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B050"/>
  </sheetPr>
  <dimension ref="A1:AT122"/>
  <sheetViews>
    <sheetView zoomScale="78" zoomScaleNormal="78" workbookViewId="0"/>
  </sheetViews>
  <sheetFormatPr defaultRowHeight="13.5"/>
  <cols>
    <col min="1" max="1" width="9" style="29" customWidth="1"/>
    <col min="2" max="2" width="9" customWidth="1"/>
    <col min="4" max="4" width="9.5" bestFit="1" customWidth="1"/>
    <col min="5" max="5" width="9" style="2"/>
    <col min="6" max="6" width="9" style="29" customWidth="1"/>
    <col min="7" max="7" width="9" customWidth="1"/>
    <col min="10" max="10" width="9" style="2"/>
    <col min="14" max="14" width="9" style="2"/>
    <col min="18" max="18" width="9" style="2"/>
    <col min="22" max="22" width="9" style="2"/>
    <col min="26" max="26" width="9" style="2"/>
    <col min="30" max="30" width="9" style="2"/>
    <col min="34" max="34" width="9" style="2"/>
    <col min="38" max="38" width="9" style="2"/>
  </cols>
  <sheetData>
    <row r="1" spans="1:34" ht="16.5" customHeight="1">
      <c r="A1" s="29" t="s">
        <v>570</v>
      </c>
    </row>
    <row r="2" spans="1:34" ht="16.5" customHeight="1"/>
    <row r="3" spans="1:34" ht="16.5" customHeight="1">
      <c r="A3" s="202" t="s">
        <v>133</v>
      </c>
      <c r="B3" s="202"/>
      <c r="C3" s="202"/>
      <c r="D3" s="202"/>
      <c r="F3" s="202" t="s">
        <v>134</v>
      </c>
      <c r="G3" s="202"/>
      <c r="H3" s="202"/>
      <c r="I3" s="202"/>
      <c r="J3" s="105"/>
    </row>
    <row r="4" spans="1:34" ht="16.5" customHeight="1">
      <c r="A4" s="203"/>
      <c r="B4" s="203"/>
      <c r="C4" s="203"/>
      <c r="D4" s="203"/>
      <c r="F4" s="203"/>
      <c r="G4" s="203"/>
      <c r="H4" s="203"/>
      <c r="I4" s="203"/>
      <c r="J4" s="105"/>
    </row>
    <row r="5" spans="1:34" ht="16.5" customHeight="1">
      <c r="A5" s="37"/>
      <c r="B5" s="37"/>
      <c r="C5" s="36" t="s">
        <v>24</v>
      </c>
      <c r="D5" s="37" t="s">
        <v>25</v>
      </c>
      <c r="E5" s="94"/>
      <c r="F5" s="37"/>
      <c r="G5" s="37"/>
      <c r="H5" s="36" t="s">
        <v>24</v>
      </c>
      <c r="I5" s="37" t="s">
        <v>25</v>
      </c>
      <c r="J5" s="94"/>
      <c r="R5" s="94"/>
      <c r="Z5" s="94"/>
      <c r="AH5" s="94"/>
    </row>
    <row r="6" spans="1:34" ht="16.5" customHeight="1">
      <c r="A6" s="29" t="s">
        <v>406</v>
      </c>
      <c r="C6" s="82">
        <v>36</v>
      </c>
      <c r="D6" s="3">
        <f>C6/227*100</f>
        <v>15.859030837004406</v>
      </c>
      <c r="F6" s="29" t="s">
        <v>406</v>
      </c>
      <c r="H6" s="82">
        <v>63</v>
      </c>
      <c r="I6" s="3">
        <f>H6/227*100</f>
        <v>27.753303964757709</v>
      </c>
    </row>
    <row r="7" spans="1:34" ht="16.5" customHeight="1">
      <c r="A7" s="29" t="s">
        <v>407</v>
      </c>
      <c r="C7" s="82">
        <v>157</v>
      </c>
      <c r="D7" s="3">
        <f t="shared" ref="D7:D8" si="0">C7/227*100</f>
        <v>69.162995594713664</v>
      </c>
      <c r="F7" s="29" t="s">
        <v>407</v>
      </c>
      <c r="H7" s="82">
        <v>110</v>
      </c>
      <c r="I7" s="3">
        <f t="shared" ref="I7:I8" si="1">H7/227*100</f>
        <v>48.458149779735685</v>
      </c>
    </row>
    <row r="8" spans="1:34" ht="16.5" customHeight="1">
      <c r="A8" s="29" t="s">
        <v>106</v>
      </c>
      <c r="C8" s="82">
        <v>15</v>
      </c>
      <c r="D8" s="3">
        <f t="shared" si="0"/>
        <v>6.607929515418502</v>
      </c>
      <c r="F8" s="29" t="s">
        <v>735</v>
      </c>
      <c r="H8" s="82">
        <v>35</v>
      </c>
      <c r="I8" s="3">
        <f t="shared" si="1"/>
        <v>15.418502202643172</v>
      </c>
    </row>
    <row r="9" spans="1:34" ht="16.5" customHeight="1">
      <c r="A9" s="29" t="s">
        <v>23</v>
      </c>
      <c r="C9" s="82">
        <v>19</v>
      </c>
      <c r="D9" s="3">
        <f>C9/227*100</f>
        <v>8.3700440528634363</v>
      </c>
      <c r="F9" s="29" t="s">
        <v>23</v>
      </c>
      <c r="H9" s="82">
        <v>19</v>
      </c>
      <c r="I9" s="3">
        <f>H9/227*100</f>
        <v>8.3700440528634363</v>
      </c>
    </row>
    <row r="10" spans="1:34" ht="16.5" customHeight="1">
      <c r="A10" s="30" t="s">
        <v>2</v>
      </c>
      <c r="B10" s="20"/>
      <c r="C10" s="35">
        <v>227</v>
      </c>
      <c r="D10" s="21">
        <v>100</v>
      </c>
      <c r="F10" s="30" t="s">
        <v>2</v>
      </c>
      <c r="G10" s="20"/>
      <c r="H10" s="35">
        <v>227</v>
      </c>
      <c r="I10" s="21">
        <v>100</v>
      </c>
    </row>
    <row r="11" spans="1:34" ht="16.5" customHeight="1"/>
    <row r="12" spans="1:34" ht="16.5" customHeight="1">
      <c r="A12" s="202" t="s">
        <v>135</v>
      </c>
      <c r="B12" s="202"/>
      <c r="C12" s="202"/>
      <c r="D12" s="202"/>
      <c r="F12" s="202" t="s">
        <v>136</v>
      </c>
      <c r="G12" s="202"/>
      <c r="H12" s="202"/>
      <c r="I12" s="202"/>
      <c r="J12"/>
    </row>
    <row r="13" spans="1:34" ht="16.5" customHeight="1">
      <c r="A13" s="203"/>
      <c r="B13" s="203"/>
      <c r="C13" s="203"/>
      <c r="D13" s="203"/>
      <c r="F13" s="203"/>
      <c r="G13" s="203"/>
      <c r="H13" s="203"/>
      <c r="I13" s="203"/>
      <c r="J13"/>
    </row>
    <row r="14" spans="1:34" ht="16.5" customHeight="1">
      <c r="A14" s="37"/>
      <c r="B14" s="37"/>
      <c r="C14" s="36" t="s">
        <v>24</v>
      </c>
      <c r="D14" s="37" t="s">
        <v>25</v>
      </c>
      <c r="E14" s="94"/>
      <c r="F14" s="37"/>
      <c r="G14" s="37"/>
      <c r="H14" s="36" t="s">
        <v>24</v>
      </c>
      <c r="I14" s="37" t="s">
        <v>25</v>
      </c>
      <c r="J14"/>
    </row>
    <row r="15" spans="1:34" ht="16.5" customHeight="1">
      <c r="A15" s="29" t="s">
        <v>406</v>
      </c>
      <c r="C15" s="82">
        <v>106</v>
      </c>
      <c r="D15" s="3">
        <f>C15/227*100</f>
        <v>46.696035242290748</v>
      </c>
      <c r="F15" s="29" t="s">
        <v>406</v>
      </c>
      <c r="H15" s="82">
        <v>199</v>
      </c>
      <c r="I15" s="3">
        <f>H15/227*100</f>
        <v>87.665198237885463</v>
      </c>
      <c r="J15"/>
    </row>
    <row r="16" spans="1:34" ht="16.5" customHeight="1">
      <c r="A16" s="29" t="s">
        <v>407</v>
      </c>
      <c r="C16" s="82">
        <v>88</v>
      </c>
      <c r="D16" s="3">
        <f t="shared" ref="D16:D17" si="2">C16/227*100</f>
        <v>38.766519823788549</v>
      </c>
      <c r="F16" s="29" t="s">
        <v>407</v>
      </c>
      <c r="H16" s="82">
        <v>7</v>
      </c>
      <c r="I16" s="3">
        <f t="shared" ref="I16:I17" si="3">H16/227*100</f>
        <v>3.0837004405286343</v>
      </c>
      <c r="J16"/>
    </row>
    <row r="17" spans="1:10" ht="16.5" customHeight="1">
      <c r="A17" s="29" t="s">
        <v>106</v>
      </c>
      <c r="C17" s="82">
        <v>16</v>
      </c>
      <c r="D17" s="3">
        <f t="shared" si="2"/>
        <v>7.0484581497797363</v>
      </c>
      <c r="F17" s="29" t="s">
        <v>735</v>
      </c>
      <c r="H17" s="82">
        <v>5</v>
      </c>
      <c r="I17" s="3">
        <f t="shared" si="3"/>
        <v>2.2026431718061676</v>
      </c>
      <c r="J17"/>
    </row>
    <row r="18" spans="1:10" ht="16.5" customHeight="1">
      <c r="A18" s="29" t="s">
        <v>23</v>
      </c>
      <c r="C18" s="82">
        <v>17</v>
      </c>
      <c r="D18" s="3">
        <f>C18/227*100</f>
        <v>7.4889867841409687</v>
      </c>
      <c r="F18" s="29" t="s">
        <v>23</v>
      </c>
      <c r="H18" s="82">
        <v>16</v>
      </c>
      <c r="I18" s="3">
        <f>H18/227*100</f>
        <v>7.0484581497797363</v>
      </c>
      <c r="J18"/>
    </row>
    <row r="19" spans="1:10" ht="16.5" customHeight="1">
      <c r="A19" s="30" t="s">
        <v>2</v>
      </c>
      <c r="B19" s="20"/>
      <c r="C19" s="35">
        <v>227</v>
      </c>
      <c r="D19" s="21">
        <v>100</v>
      </c>
      <c r="F19" s="30" t="s">
        <v>2</v>
      </c>
      <c r="G19" s="20"/>
      <c r="H19" s="35">
        <v>227</v>
      </c>
      <c r="I19" s="21">
        <v>100</v>
      </c>
      <c r="J19"/>
    </row>
    <row r="20" spans="1:10" ht="16.5" customHeight="1">
      <c r="E20"/>
      <c r="J20"/>
    </row>
    <row r="21" spans="1:10" ht="16.5" customHeight="1">
      <c r="A21" s="202" t="s">
        <v>137</v>
      </c>
      <c r="B21" s="202"/>
      <c r="C21" s="202"/>
      <c r="D21" s="202"/>
      <c r="F21" s="202" t="s">
        <v>138</v>
      </c>
      <c r="G21" s="202"/>
      <c r="H21" s="202"/>
      <c r="I21" s="202"/>
      <c r="J21"/>
    </row>
    <row r="22" spans="1:10" ht="16.5" customHeight="1">
      <c r="A22" s="203"/>
      <c r="B22" s="203"/>
      <c r="C22" s="203"/>
      <c r="D22" s="203"/>
      <c r="F22" s="203"/>
      <c r="G22" s="203"/>
      <c r="H22" s="203"/>
      <c r="I22" s="203"/>
      <c r="J22"/>
    </row>
    <row r="23" spans="1:10" ht="16.5" customHeight="1">
      <c r="A23" s="37"/>
      <c r="B23" s="37"/>
      <c r="C23" s="36" t="s">
        <v>24</v>
      </c>
      <c r="D23" s="37" t="s">
        <v>25</v>
      </c>
      <c r="E23" s="94"/>
      <c r="F23" s="37"/>
      <c r="G23" s="37"/>
      <c r="H23" s="36" t="s">
        <v>24</v>
      </c>
      <c r="I23" s="37" t="s">
        <v>25</v>
      </c>
      <c r="J23"/>
    </row>
    <row r="24" spans="1:10" ht="16.5" customHeight="1">
      <c r="A24" s="29" t="s">
        <v>406</v>
      </c>
      <c r="C24" s="82">
        <v>143</v>
      </c>
      <c r="D24" s="3">
        <f>C24/227*100</f>
        <v>62.995594713656388</v>
      </c>
      <c r="F24" s="29" t="s">
        <v>406</v>
      </c>
      <c r="H24" s="82">
        <v>121</v>
      </c>
      <c r="I24" s="3">
        <f>H24/227*100</f>
        <v>53.303964757709252</v>
      </c>
      <c r="J24"/>
    </row>
    <row r="25" spans="1:10" ht="16.5" customHeight="1">
      <c r="A25" s="29" t="s">
        <v>407</v>
      </c>
      <c r="C25" s="82">
        <v>35</v>
      </c>
      <c r="D25" s="3">
        <f t="shared" ref="D25:D26" si="4">C25/227*100</f>
        <v>15.418502202643172</v>
      </c>
      <c r="F25" s="29" t="s">
        <v>407</v>
      </c>
      <c r="H25" s="82">
        <v>61</v>
      </c>
      <c r="I25" s="3">
        <f t="shared" ref="I25:I26" si="5">H25/227*100</f>
        <v>26.872246696035241</v>
      </c>
      <c r="J25"/>
    </row>
    <row r="26" spans="1:10" ht="16.5" customHeight="1">
      <c r="A26" s="29" t="s">
        <v>106</v>
      </c>
      <c r="C26" s="82">
        <v>30</v>
      </c>
      <c r="D26" s="3">
        <f t="shared" si="4"/>
        <v>13.215859030837004</v>
      </c>
      <c r="F26" s="29" t="s">
        <v>735</v>
      </c>
      <c r="H26" s="82">
        <v>25</v>
      </c>
      <c r="I26" s="3">
        <f t="shared" si="5"/>
        <v>11.013215859030836</v>
      </c>
      <c r="J26"/>
    </row>
    <row r="27" spans="1:10" ht="16.5" customHeight="1">
      <c r="A27" s="29" t="s">
        <v>23</v>
      </c>
      <c r="C27" s="82">
        <v>18</v>
      </c>
      <c r="D27" s="3">
        <f>C27/227*100</f>
        <v>7.929515418502203</v>
      </c>
      <c r="F27" s="29" t="s">
        <v>23</v>
      </c>
      <c r="H27" s="82">
        <v>20</v>
      </c>
      <c r="I27" s="3">
        <f>H27/227*100</f>
        <v>8.8105726872246706</v>
      </c>
      <c r="J27"/>
    </row>
    <row r="28" spans="1:10" ht="16.5" customHeight="1">
      <c r="A28" s="29" t="s">
        <v>247</v>
      </c>
      <c r="C28" s="82">
        <v>1</v>
      </c>
      <c r="D28" s="3">
        <v>0.418410041841004</v>
      </c>
      <c r="F28" s="30" t="s">
        <v>2</v>
      </c>
      <c r="G28" s="20"/>
      <c r="H28" s="35">
        <v>227</v>
      </c>
      <c r="I28" s="21">
        <v>100</v>
      </c>
      <c r="J28"/>
    </row>
    <row r="29" spans="1:10" ht="16.5" customHeight="1">
      <c r="A29" s="30" t="s">
        <v>2</v>
      </c>
      <c r="B29" s="20"/>
      <c r="C29" s="35">
        <v>227</v>
      </c>
      <c r="D29" s="21">
        <v>100</v>
      </c>
      <c r="J29"/>
    </row>
    <row r="30" spans="1:10" ht="16.5" customHeight="1">
      <c r="E30"/>
      <c r="J30"/>
    </row>
    <row r="31" spans="1:10" ht="16.5" customHeight="1">
      <c r="A31" s="202" t="s">
        <v>139</v>
      </c>
      <c r="B31" s="202"/>
      <c r="C31" s="202"/>
      <c r="D31" s="202"/>
      <c r="F31" s="202" t="s">
        <v>140</v>
      </c>
      <c r="G31" s="202"/>
      <c r="H31" s="202"/>
      <c r="I31" s="202"/>
      <c r="J31"/>
    </row>
    <row r="32" spans="1:10" ht="16.5" customHeight="1">
      <c r="A32" s="203"/>
      <c r="B32" s="203"/>
      <c r="C32" s="203"/>
      <c r="D32" s="203"/>
      <c r="F32" s="203"/>
      <c r="G32" s="203"/>
      <c r="H32" s="203"/>
      <c r="I32" s="203"/>
      <c r="J32"/>
    </row>
    <row r="33" spans="1:10" ht="16.5" customHeight="1">
      <c r="A33" s="37"/>
      <c r="B33" s="37"/>
      <c r="C33" s="36" t="s">
        <v>24</v>
      </c>
      <c r="D33" s="37" t="s">
        <v>25</v>
      </c>
      <c r="E33" s="94"/>
      <c r="F33" s="37"/>
      <c r="G33" s="37"/>
      <c r="H33" s="36" t="s">
        <v>24</v>
      </c>
      <c r="I33" s="37" t="s">
        <v>25</v>
      </c>
      <c r="J33"/>
    </row>
    <row r="34" spans="1:10" ht="16.5" customHeight="1">
      <c r="A34" s="29" t="s">
        <v>406</v>
      </c>
      <c r="C34" s="82">
        <v>13</v>
      </c>
      <c r="D34" s="3">
        <f>C34/227*100</f>
        <v>5.7268722466960353</v>
      </c>
      <c r="F34" s="29" t="s">
        <v>406</v>
      </c>
      <c r="H34" s="82">
        <v>142</v>
      </c>
      <c r="I34" s="3">
        <f>H34/227*100</f>
        <v>62.555066079295152</v>
      </c>
      <c r="J34"/>
    </row>
    <row r="35" spans="1:10" ht="16.5" customHeight="1">
      <c r="A35" s="29" t="s">
        <v>407</v>
      </c>
      <c r="C35" s="82">
        <v>155</v>
      </c>
      <c r="D35" s="3">
        <f t="shared" ref="D35:D36" si="6">C35/227*100</f>
        <v>68.281938325991192</v>
      </c>
      <c r="F35" s="29" t="s">
        <v>407</v>
      </c>
      <c r="H35" s="82">
        <v>3</v>
      </c>
      <c r="I35" s="3">
        <f t="shared" ref="I35:I36" si="7">H35/227*100</f>
        <v>1.3215859030837005</v>
      </c>
      <c r="J35"/>
    </row>
    <row r="36" spans="1:10" ht="16.5" customHeight="1">
      <c r="A36" s="29" t="s">
        <v>106</v>
      </c>
      <c r="C36" s="82">
        <v>39</v>
      </c>
      <c r="D36" s="3">
        <f t="shared" si="6"/>
        <v>17.180616740088105</v>
      </c>
      <c r="F36" s="29" t="s">
        <v>735</v>
      </c>
      <c r="H36" s="82">
        <v>29</v>
      </c>
      <c r="I36" s="3">
        <f t="shared" si="7"/>
        <v>12.77533039647577</v>
      </c>
      <c r="J36"/>
    </row>
    <row r="37" spans="1:10" ht="16.5" customHeight="1">
      <c r="A37" s="29" t="s">
        <v>23</v>
      </c>
      <c r="C37" s="82">
        <v>20</v>
      </c>
      <c r="D37" s="3">
        <f>C37/227*100</f>
        <v>8.8105726872246706</v>
      </c>
      <c r="F37" s="29" t="s">
        <v>23</v>
      </c>
      <c r="H37" s="106">
        <v>19</v>
      </c>
      <c r="I37" s="3">
        <f>H37/227*100</f>
        <v>8.3700440528634363</v>
      </c>
      <c r="J37"/>
    </row>
    <row r="38" spans="1:10" ht="16.5" customHeight="1">
      <c r="A38" s="30" t="s">
        <v>2</v>
      </c>
      <c r="B38" s="20"/>
      <c r="C38" s="35">
        <v>227</v>
      </c>
      <c r="D38" s="21">
        <v>100</v>
      </c>
      <c r="F38" s="30" t="s">
        <v>2</v>
      </c>
      <c r="G38" s="20"/>
      <c r="H38" s="35">
        <v>227</v>
      </c>
      <c r="I38" s="21">
        <v>100</v>
      </c>
      <c r="J38"/>
    </row>
    <row r="39" spans="1:10" ht="16.5" customHeight="1">
      <c r="E39"/>
      <c r="J39"/>
    </row>
    <row r="40" spans="1:10" ht="16.5" customHeight="1">
      <c r="A40" s="202" t="s">
        <v>141</v>
      </c>
      <c r="B40" s="202"/>
      <c r="C40" s="202"/>
      <c r="D40" s="202"/>
      <c r="F40" s="202" t="s">
        <v>386</v>
      </c>
      <c r="G40" s="202"/>
      <c r="H40" s="202"/>
      <c r="I40" s="202"/>
      <c r="J40"/>
    </row>
    <row r="41" spans="1:10" ht="16.5" customHeight="1">
      <c r="A41" s="203"/>
      <c r="B41" s="203"/>
      <c r="C41" s="203"/>
      <c r="D41" s="203"/>
      <c r="F41" s="203"/>
      <c r="G41" s="203"/>
      <c r="H41" s="203"/>
      <c r="I41" s="203"/>
      <c r="J41"/>
    </row>
    <row r="42" spans="1:10" ht="16.5" customHeight="1">
      <c r="A42" s="37"/>
      <c r="B42" s="37"/>
      <c r="C42" s="36" t="s">
        <v>24</v>
      </c>
      <c r="D42" s="37" t="s">
        <v>25</v>
      </c>
      <c r="E42" s="94"/>
      <c r="F42" s="37"/>
      <c r="G42" s="37"/>
      <c r="H42" s="36" t="s">
        <v>24</v>
      </c>
      <c r="I42" s="37" t="s">
        <v>25</v>
      </c>
      <c r="J42"/>
    </row>
    <row r="43" spans="1:10" ht="16.5" customHeight="1">
      <c r="A43" s="29" t="s">
        <v>406</v>
      </c>
      <c r="C43" s="82">
        <v>125</v>
      </c>
      <c r="D43" s="3">
        <f>C43/227*100</f>
        <v>55.066079295154182</v>
      </c>
      <c r="F43" s="29" t="s">
        <v>406</v>
      </c>
      <c r="H43" s="82">
        <v>159</v>
      </c>
      <c r="I43" s="3">
        <f>H43/227*100</f>
        <v>70.044052863436121</v>
      </c>
      <c r="J43"/>
    </row>
    <row r="44" spans="1:10" ht="16.5" customHeight="1">
      <c r="A44" s="29" t="s">
        <v>407</v>
      </c>
      <c r="C44" s="82">
        <v>54</v>
      </c>
      <c r="D44" s="3">
        <f t="shared" ref="D44:D45" si="8">C44/227*100</f>
        <v>23.788546255506606</v>
      </c>
      <c r="F44" s="29" t="s">
        <v>407</v>
      </c>
      <c r="H44" s="82">
        <v>31</v>
      </c>
      <c r="I44" s="3">
        <f t="shared" ref="I44:I45" si="9">H44/227*100</f>
        <v>13.656387665198238</v>
      </c>
      <c r="J44"/>
    </row>
    <row r="45" spans="1:10" ht="16.5" customHeight="1">
      <c r="A45" s="29" t="s">
        <v>106</v>
      </c>
      <c r="C45" s="82">
        <v>31</v>
      </c>
      <c r="D45" s="3">
        <f t="shared" si="8"/>
        <v>13.656387665198238</v>
      </c>
      <c r="F45" s="29" t="s">
        <v>735</v>
      </c>
      <c r="H45" s="82">
        <v>19</v>
      </c>
      <c r="I45" s="3">
        <f t="shared" si="9"/>
        <v>8.3700440528634363</v>
      </c>
      <c r="J45"/>
    </row>
    <row r="46" spans="1:10" ht="16.5" customHeight="1">
      <c r="A46" s="29" t="s">
        <v>23</v>
      </c>
      <c r="C46" s="82">
        <v>17</v>
      </c>
      <c r="D46" s="3">
        <f>C46/227*100</f>
        <v>7.4889867841409687</v>
      </c>
      <c r="F46" s="29" t="s">
        <v>23</v>
      </c>
      <c r="H46" s="82">
        <v>18</v>
      </c>
      <c r="I46" s="3">
        <f>H46/227*100</f>
        <v>7.929515418502203</v>
      </c>
    </row>
    <row r="47" spans="1:10" ht="16.5" customHeight="1">
      <c r="A47" s="30" t="s">
        <v>2</v>
      </c>
      <c r="B47" s="20"/>
      <c r="C47" s="35">
        <v>227</v>
      </c>
      <c r="D47" s="21">
        <v>100</v>
      </c>
      <c r="F47" s="30" t="s">
        <v>2</v>
      </c>
      <c r="G47" s="20"/>
      <c r="H47" s="35">
        <v>227</v>
      </c>
      <c r="I47" s="21">
        <v>100</v>
      </c>
    </row>
    <row r="48" spans="1:10" ht="16.5" customHeight="1"/>
    <row r="49" spans="1:46" ht="16.5" customHeight="1">
      <c r="A49" s="202" t="s">
        <v>404</v>
      </c>
      <c r="B49" s="202"/>
      <c r="C49" s="202"/>
      <c r="D49" s="202"/>
      <c r="F49" s="202" t="s">
        <v>405</v>
      </c>
      <c r="G49" s="202"/>
      <c r="H49" s="202"/>
      <c r="I49" s="202"/>
    </row>
    <row r="50" spans="1:46" ht="16.5" customHeight="1">
      <c r="A50" s="203"/>
      <c r="B50" s="203"/>
      <c r="C50" s="203"/>
      <c r="D50" s="203"/>
      <c r="F50" s="203"/>
      <c r="G50" s="203"/>
      <c r="H50" s="203"/>
      <c r="I50" s="203"/>
    </row>
    <row r="51" spans="1:46" ht="16.5" customHeight="1">
      <c r="A51" s="37"/>
      <c r="B51" s="37"/>
      <c r="C51" s="36" t="s">
        <v>24</v>
      </c>
      <c r="D51" s="37" t="s">
        <v>25</v>
      </c>
      <c r="E51" s="94"/>
      <c r="F51" s="37"/>
      <c r="G51" s="37"/>
      <c r="H51" s="36" t="s">
        <v>24</v>
      </c>
      <c r="I51" s="37" t="s">
        <v>25</v>
      </c>
    </row>
    <row r="52" spans="1:46" ht="16.5" customHeight="1">
      <c r="A52" s="29" t="s">
        <v>406</v>
      </c>
      <c r="C52" s="82">
        <v>177</v>
      </c>
      <c r="D52" s="3">
        <f>C52/227*100</f>
        <v>77.973568281938327</v>
      </c>
      <c r="F52" s="29" t="s">
        <v>406</v>
      </c>
      <c r="H52" s="82">
        <v>185</v>
      </c>
      <c r="I52" s="3">
        <f>H52/227*100</f>
        <v>81.497797356828201</v>
      </c>
    </row>
    <row r="53" spans="1:46" ht="16.5" customHeight="1">
      <c r="A53" s="29" t="s">
        <v>407</v>
      </c>
      <c r="C53" s="82">
        <v>20</v>
      </c>
      <c r="D53" s="3">
        <f t="shared" ref="D53:D54" si="10">C53/227*100</f>
        <v>8.8105726872246706</v>
      </c>
      <c r="F53" s="29" t="s">
        <v>407</v>
      </c>
      <c r="H53" s="82">
        <v>14</v>
      </c>
      <c r="I53" s="3">
        <f t="shared" ref="I53:I54" si="11">H53/227*100</f>
        <v>6.1674008810572687</v>
      </c>
    </row>
    <row r="54" spans="1:46" ht="16.5" customHeight="1">
      <c r="A54" s="29" t="s">
        <v>106</v>
      </c>
      <c r="C54" s="82">
        <v>12</v>
      </c>
      <c r="D54" s="3">
        <f t="shared" si="10"/>
        <v>5.286343612334802</v>
      </c>
      <c r="F54" s="29" t="s">
        <v>735</v>
      </c>
      <c r="H54" s="82">
        <v>13</v>
      </c>
      <c r="I54" s="3">
        <f t="shared" si="11"/>
        <v>5.7268722466960353</v>
      </c>
    </row>
    <row r="55" spans="1:46" ht="16.5" customHeight="1">
      <c r="A55" s="29" t="s">
        <v>23</v>
      </c>
      <c r="C55" s="82">
        <v>18</v>
      </c>
      <c r="D55" s="3">
        <f>C55/227*100</f>
        <v>7.929515418502203</v>
      </c>
      <c r="F55" s="29" t="s">
        <v>23</v>
      </c>
      <c r="H55" s="82">
        <v>15</v>
      </c>
      <c r="I55" s="3">
        <f>H55/227*100</f>
        <v>6.607929515418502</v>
      </c>
      <c r="O55" s="2"/>
      <c r="P55" s="2"/>
      <c r="Q55" s="12"/>
    </row>
    <row r="56" spans="1:46" ht="16.5" customHeight="1">
      <c r="A56" s="30" t="s">
        <v>2</v>
      </c>
      <c r="B56" s="20"/>
      <c r="C56" s="35">
        <v>227</v>
      </c>
      <c r="D56" s="21">
        <v>100</v>
      </c>
      <c r="F56" s="30" t="s">
        <v>2</v>
      </c>
      <c r="G56" s="20"/>
      <c r="H56" s="35">
        <v>227</v>
      </c>
      <c r="I56" s="21">
        <v>100</v>
      </c>
      <c r="K56" s="10"/>
      <c r="AP56" s="2"/>
      <c r="AT56" s="2"/>
    </row>
    <row r="57" spans="1:46" ht="16.5" customHeight="1">
      <c r="AP57" s="2"/>
      <c r="AT57" s="2"/>
    </row>
    <row r="58" spans="1:46" ht="16.5" customHeight="1">
      <c r="A58" s="202" t="s">
        <v>408</v>
      </c>
      <c r="B58" s="202"/>
      <c r="C58" s="202"/>
      <c r="D58" s="202"/>
      <c r="F58" s="202" t="s">
        <v>409</v>
      </c>
      <c r="G58" s="202"/>
      <c r="H58" s="202"/>
      <c r="I58" s="202"/>
      <c r="AP58" s="2"/>
    </row>
    <row r="59" spans="1:46" ht="16.5" customHeight="1">
      <c r="A59" s="203"/>
      <c r="B59" s="203"/>
      <c r="C59" s="203"/>
      <c r="D59" s="203"/>
      <c r="F59" s="203"/>
      <c r="G59" s="203"/>
      <c r="H59" s="203"/>
      <c r="I59" s="203"/>
      <c r="AP59" s="2"/>
    </row>
    <row r="60" spans="1:46" ht="16.5" customHeight="1">
      <c r="A60" s="37"/>
      <c r="B60" s="37"/>
      <c r="C60" s="36" t="s">
        <v>24</v>
      </c>
      <c r="D60" s="37" t="s">
        <v>25</v>
      </c>
      <c r="E60" s="94"/>
      <c r="F60" s="37"/>
      <c r="G60" s="37"/>
      <c r="H60" s="36" t="s">
        <v>24</v>
      </c>
      <c r="I60" s="37" t="s">
        <v>25</v>
      </c>
      <c r="R60" s="94"/>
      <c r="Z60" s="94"/>
      <c r="AH60" s="94"/>
      <c r="AP60" s="94"/>
    </row>
    <row r="61" spans="1:46" ht="16.5" customHeight="1">
      <c r="A61" s="29" t="s">
        <v>406</v>
      </c>
      <c r="C61" s="82">
        <v>78</v>
      </c>
      <c r="D61" s="3">
        <f>C61/227*100</f>
        <v>34.36123348017621</v>
      </c>
      <c r="F61" s="29" t="s">
        <v>406</v>
      </c>
      <c r="H61" s="82">
        <v>122</v>
      </c>
      <c r="I61" s="3">
        <f>H61/227*100</f>
        <v>53.744493392070481</v>
      </c>
      <c r="AP61" s="2"/>
    </row>
    <row r="62" spans="1:46" ht="16.5" customHeight="1">
      <c r="A62" s="29" t="s">
        <v>407</v>
      </c>
      <c r="C62" s="82">
        <v>96</v>
      </c>
      <c r="D62" s="3">
        <f t="shared" ref="D62:D63" si="12">C62/227*100</f>
        <v>42.290748898678416</v>
      </c>
      <c r="F62" s="29" t="s">
        <v>407</v>
      </c>
      <c r="H62" s="82">
        <v>68</v>
      </c>
      <c r="I62" s="3">
        <f t="shared" ref="I62:I63" si="13">H62/227*100</f>
        <v>29.955947136563875</v>
      </c>
      <c r="AP62" s="2"/>
    </row>
    <row r="63" spans="1:46" ht="16.5" customHeight="1">
      <c r="A63" s="29" t="s">
        <v>106</v>
      </c>
      <c r="C63" s="82">
        <v>32</v>
      </c>
      <c r="D63" s="3">
        <f t="shared" si="12"/>
        <v>14.096916299559473</v>
      </c>
      <c r="F63" s="29" t="s">
        <v>735</v>
      </c>
      <c r="H63" s="82">
        <v>19</v>
      </c>
      <c r="I63" s="3">
        <f t="shared" si="13"/>
        <v>8.3700440528634363</v>
      </c>
      <c r="AP63" s="2"/>
    </row>
    <row r="64" spans="1:46" ht="16.5" customHeight="1">
      <c r="A64" s="29" t="s">
        <v>23</v>
      </c>
      <c r="C64" s="82">
        <v>21</v>
      </c>
      <c r="D64" s="3">
        <f>C64/227*100</f>
        <v>9.251101321585903</v>
      </c>
      <c r="F64" s="29" t="s">
        <v>23</v>
      </c>
      <c r="H64" s="82">
        <v>18</v>
      </c>
      <c r="I64" s="3">
        <f>H64/227*100</f>
        <v>7.929515418502203</v>
      </c>
      <c r="AP64" s="2"/>
    </row>
    <row r="65" spans="1:46" ht="16.5" customHeight="1">
      <c r="A65" s="30" t="s">
        <v>2</v>
      </c>
      <c r="B65" s="20"/>
      <c r="C65" s="35">
        <v>227</v>
      </c>
      <c r="D65" s="21">
        <v>100</v>
      </c>
      <c r="F65" s="30" t="s">
        <v>2</v>
      </c>
      <c r="G65" s="20"/>
      <c r="H65" s="35">
        <v>227</v>
      </c>
      <c r="I65" s="21">
        <v>100</v>
      </c>
      <c r="AP65" s="2"/>
    </row>
    <row r="66" spans="1:46" ht="16.5" customHeight="1">
      <c r="AP66" s="2"/>
    </row>
    <row r="67" spans="1:46" ht="16.5" customHeight="1">
      <c r="A67" s="202" t="s">
        <v>410</v>
      </c>
      <c r="B67" s="202"/>
      <c r="C67" s="202"/>
      <c r="D67" s="202"/>
      <c r="F67" s="202" t="s">
        <v>411</v>
      </c>
      <c r="G67" s="202"/>
      <c r="H67" s="202"/>
      <c r="I67" s="202"/>
      <c r="K67" s="10"/>
      <c r="AP67" s="2"/>
      <c r="AT67" s="2"/>
    </row>
    <row r="68" spans="1:46" ht="16.5" customHeight="1">
      <c r="A68" s="203"/>
      <c r="B68" s="203"/>
      <c r="C68" s="203"/>
      <c r="D68" s="203"/>
      <c r="F68" s="203"/>
      <c r="G68" s="203"/>
      <c r="H68" s="203"/>
      <c r="I68" s="203"/>
      <c r="AP68" s="2"/>
      <c r="AT68" s="2"/>
    </row>
    <row r="69" spans="1:46" ht="16.5" customHeight="1">
      <c r="A69" s="37"/>
      <c r="B69" s="37"/>
      <c r="C69" s="36" t="s">
        <v>24</v>
      </c>
      <c r="D69" s="37" t="s">
        <v>25</v>
      </c>
      <c r="E69" s="94"/>
      <c r="F69" s="37"/>
      <c r="G69" s="37"/>
      <c r="H69" s="36" t="s">
        <v>24</v>
      </c>
      <c r="I69" s="37" t="s">
        <v>25</v>
      </c>
      <c r="AP69" s="2"/>
      <c r="AT69" s="2"/>
    </row>
    <row r="70" spans="1:46" ht="16.5" customHeight="1">
      <c r="A70" s="29" t="s">
        <v>406</v>
      </c>
      <c r="C70" s="82">
        <v>140</v>
      </c>
      <c r="D70" s="3">
        <f>C70/227*100</f>
        <v>61.674008810572687</v>
      </c>
      <c r="F70" s="29" t="s">
        <v>406</v>
      </c>
      <c r="H70" s="82">
        <v>158</v>
      </c>
      <c r="I70" s="3">
        <f>H70/227*100</f>
        <v>69.603524229074893</v>
      </c>
      <c r="AP70" s="2"/>
      <c r="AT70" s="2"/>
    </row>
    <row r="71" spans="1:46" ht="16.5" customHeight="1">
      <c r="A71" s="29" t="s">
        <v>407</v>
      </c>
      <c r="C71" s="82">
        <v>32</v>
      </c>
      <c r="D71" s="3">
        <f t="shared" ref="D71:D72" si="14">C71/227*100</f>
        <v>14.096916299559473</v>
      </c>
      <c r="F71" s="29" t="s">
        <v>407</v>
      </c>
      <c r="H71" s="82">
        <v>25</v>
      </c>
      <c r="I71" s="3">
        <f t="shared" ref="I71:I72" si="15">H71/227*100</f>
        <v>11.013215859030836</v>
      </c>
      <c r="R71" s="94"/>
      <c r="AP71" s="2"/>
      <c r="AT71" s="2"/>
    </row>
    <row r="72" spans="1:46" ht="16.5" customHeight="1">
      <c r="A72" s="29" t="s">
        <v>735</v>
      </c>
      <c r="C72" s="82">
        <v>34</v>
      </c>
      <c r="D72" s="3">
        <f t="shared" si="14"/>
        <v>14.977973568281937</v>
      </c>
      <c r="F72" s="29" t="s">
        <v>735</v>
      </c>
      <c r="H72" s="82">
        <v>27</v>
      </c>
      <c r="I72" s="3">
        <f t="shared" si="15"/>
        <v>11.894273127753303</v>
      </c>
      <c r="AP72" s="2"/>
      <c r="AT72" s="2"/>
    </row>
    <row r="73" spans="1:46" ht="16.5" customHeight="1">
      <c r="A73" s="29" t="s">
        <v>23</v>
      </c>
      <c r="C73" s="106">
        <v>21</v>
      </c>
      <c r="D73" s="3">
        <f>C73/227*100</f>
        <v>9.251101321585903</v>
      </c>
      <c r="F73" s="29" t="s">
        <v>23</v>
      </c>
      <c r="H73" s="82">
        <v>17</v>
      </c>
      <c r="I73" s="3">
        <f>H73/227*100</f>
        <v>7.4889867841409687</v>
      </c>
      <c r="AP73" s="2"/>
      <c r="AT73" s="2"/>
    </row>
    <row r="74" spans="1:46" ht="16.5" customHeight="1">
      <c r="A74" s="30" t="s">
        <v>2</v>
      </c>
      <c r="B74" s="20"/>
      <c r="C74" s="35">
        <v>227</v>
      </c>
      <c r="D74" s="21">
        <v>100</v>
      </c>
      <c r="F74" s="30" t="s">
        <v>2</v>
      </c>
      <c r="G74" s="20"/>
      <c r="H74" s="35">
        <v>227</v>
      </c>
      <c r="I74" s="21">
        <v>100</v>
      </c>
      <c r="AP74" s="2"/>
      <c r="AT74" s="2"/>
    </row>
    <row r="75" spans="1:46" ht="16.5" customHeight="1">
      <c r="AP75" s="2"/>
      <c r="AT75" s="2"/>
    </row>
    <row r="76" spans="1:46" ht="16.5" customHeight="1">
      <c r="A76" s="202" t="s">
        <v>412</v>
      </c>
      <c r="B76" s="202"/>
      <c r="C76" s="202"/>
      <c r="D76" s="202"/>
      <c r="F76" s="202" t="s">
        <v>413</v>
      </c>
      <c r="G76" s="202"/>
      <c r="H76" s="202"/>
      <c r="I76" s="202"/>
      <c r="AP76" s="2"/>
      <c r="AT76" s="2"/>
    </row>
    <row r="77" spans="1:46" ht="16.5" customHeight="1">
      <c r="A77" s="203"/>
      <c r="B77" s="203"/>
      <c r="C77" s="203"/>
      <c r="D77" s="203"/>
      <c r="F77" s="203"/>
      <c r="G77" s="203"/>
      <c r="H77" s="203"/>
      <c r="I77" s="203"/>
      <c r="AP77" s="2"/>
      <c r="AT77" s="2"/>
    </row>
    <row r="78" spans="1:46" ht="16.5" customHeight="1">
      <c r="A78" s="37"/>
      <c r="B78" s="37"/>
      <c r="C78" s="36" t="s">
        <v>24</v>
      </c>
      <c r="D78" s="37" t="s">
        <v>25</v>
      </c>
      <c r="E78" s="94"/>
      <c r="F78" s="37"/>
      <c r="G78" s="37"/>
      <c r="H78" s="36" t="s">
        <v>24</v>
      </c>
      <c r="I78" s="37" t="s">
        <v>25</v>
      </c>
      <c r="AP78" s="2"/>
      <c r="AT78" s="2"/>
    </row>
    <row r="79" spans="1:46" ht="16.5" customHeight="1">
      <c r="A79" s="29" t="s">
        <v>406</v>
      </c>
      <c r="C79" s="82">
        <v>143</v>
      </c>
      <c r="D79" s="3">
        <f>C79/227*100</f>
        <v>62.995594713656388</v>
      </c>
      <c r="F79" s="29" t="s">
        <v>406</v>
      </c>
      <c r="H79" s="82">
        <v>107</v>
      </c>
      <c r="I79" s="3">
        <f>H79/227*100</f>
        <v>47.136563876651984</v>
      </c>
      <c r="AP79" s="2"/>
      <c r="AT79" s="2"/>
    </row>
    <row r="80" spans="1:46" ht="16.5" customHeight="1">
      <c r="A80" s="29" t="s">
        <v>407</v>
      </c>
      <c r="C80" s="82">
        <v>30</v>
      </c>
      <c r="D80" s="3">
        <f t="shared" ref="D80:D81" si="16">C80/227*100</f>
        <v>13.215859030837004</v>
      </c>
      <c r="F80" s="29" t="s">
        <v>407</v>
      </c>
      <c r="H80" s="82">
        <v>56</v>
      </c>
      <c r="I80" s="3">
        <f t="shared" ref="I80:I81" si="17">H80/227*100</f>
        <v>24.669603524229075</v>
      </c>
      <c r="AA80" s="23"/>
      <c r="AP80" s="2"/>
      <c r="AT80" s="2"/>
    </row>
    <row r="81" spans="1:46" ht="16.5" customHeight="1">
      <c r="A81" s="29" t="s">
        <v>106</v>
      </c>
      <c r="C81" s="82">
        <v>35</v>
      </c>
      <c r="D81" s="3">
        <f t="shared" si="16"/>
        <v>15.418502202643172</v>
      </c>
      <c r="F81" s="29" t="s">
        <v>735</v>
      </c>
      <c r="H81" s="82">
        <v>43</v>
      </c>
      <c r="I81" s="3">
        <f t="shared" si="17"/>
        <v>18.942731277533039</v>
      </c>
      <c r="AA81" s="23"/>
      <c r="AP81" s="2"/>
      <c r="AT81" s="2"/>
    </row>
    <row r="82" spans="1:46" ht="16.5" customHeight="1">
      <c r="A82" s="29" t="s">
        <v>23</v>
      </c>
      <c r="C82" s="82">
        <v>18</v>
      </c>
      <c r="D82" s="3">
        <f>C82/227*100</f>
        <v>7.929515418502203</v>
      </c>
      <c r="F82" s="29" t="s">
        <v>23</v>
      </c>
      <c r="H82" s="82">
        <v>20</v>
      </c>
      <c r="I82" s="3">
        <f>H82/227*100</f>
        <v>8.8105726872246706</v>
      </c>
      <c r="AA82" s="23"/>
      <c r="AP82" s="2"/>
      <c r="AT82" s="2"/>
    </row>
    <row r="83" spans="1:46" ht="16.5" customHeight="1">
      <c r="A83" s="29" t="s">
        <v>247</v>
      </c>
      <c r="C83" s="82">
        <v>1</v>
      </c>
      <c r="D83" s="3">
        <v>0.418410041841004</v>
      </c>
      <c r="F83" s="29" t="s">
        <v>247</v>
      </c>
      <c r="H83" s="82">
        <v>1</v>
      </c>
      <c r="I83" s="3">
        <v>0.418410041841004</v>
      </c>
      <c r="AA83" s="23"/>
      <c r="AP83" s="2"/>
      <c r="AT83" s="2"/>
    </row>
    <row r="84" spans="1:46" ht="16.5" customHeight="1">
      <c r="A84" s="30" t="s">
        <v>2</v>
      </c>
      <c r="B84" s="20"/>
      <c r="C84" s="35">
        <v>227</v>
      </c>
      <c r="D84" s="21">
        <v>100</v>
      </c>
      <c r="F84" s="30" t="s">
        <v>2</v>
      </c>
      <c r="G84" s="20"/>
      <c r="H84" s="35">
        <v>227</v>
      </c>
      <c r="I84" s="21">
        <v>100</v>
      </c>
      <c r="AA84" s="23"/>
      <c r="AP84" s="2"/>
      <c r="AT84" s="2"/>
    </row>
    <row r="85" spans="1:46" ht="16.5" customHeight="1">
      <c r="AA85" s="23"/>
      <c r="AP85" s="2"/>
      <c r="AT85" s="2"/>
    </row>
    <row r="86" spans="1:46" ht="16.5" customHeight="1">
      <c r="A86" s="202" t="s">
        <v>414</v>
      </c>
      <c r="B86" s="202"/>
      <c r="C86" s="202"/>
      <c r="D86" s="202"/>
      <c r="F86" s="202" t="s">
        <v>415</v>
      </c>
      <c r="G86" s="202"/>
      <c r="H86" s="202"/>
      <c r="I86" s="202"/>
      <c r="AA86" s="23"/>
      <c r="AP86" s="2"/>
      <c r="AT86" s="2"/>
    </row>
    <row r="87" spans="1:46" ht="16.5" customHeight="1">
      <c r="A87" s="203"/>
      <c r="B87" s="203"/>
      <c r="C87" s="203"/>
      <c r="D87" s="203"/>
      <c r="F87" s="203"/>
      <c r="G87" s="203"/>
      <c r="H87" s="203"/>
      <c r="I87" s="203"/>
      <c r="AA87" s="23"/>
      <c r="AP87" s="2"/>
      <c r="AT87" s="2"/>
    </row>
    <row r="88" spans="1:46" ht="16.5" customHeight="1">
      <c r="A88" s="37"/>
      <c r="B88" s="37"/>
      <c r="C88" s="36" t="s">
        <v>24</v>
      </c>
      <c r="D88" s="37" t="s">
        <v>25</v>
      </c>
      <c r="E88" s="94"/>
      <c r="F88" s="37"/>
      <c r="G88" s="37"/>
      <c r="H88" s="36" t="s">
        <v>24</v>
      </c>
      <c r="I88" s="37" t="s">
        <v>25</v>
      </c>
      <c r="AA88" s="23"/>
      <c r="AP88" s="2"/>
      <c r="AT88" s="2"/>
    </row>
    <row r="89" spans="1:46" ht="16.5" customHeight="1">
      <c r="A89" s="29" t="s">
        <v>406</v>
      </c>
      <c r="C89" s="82">
        <v>142</v>
      </c>
      <c r="D89" s="3">
        <f>C89/227*100</f>
        <v>62.555066079295152</v>
      </c>
      <c r="F89" s="29" t="s">
        <v>406</v>
      </c>
      <c r="H89" s="82">
        <v>155</v>
      </c>
      <c r="I89" s="3">
        <f>H89/227*100</f>
        <v>68.281938325991192</v>
      </c>
      <c r="AA89" s="23"/>
      <c r="AP89" s="2"/>
      <c r="AT89" s="2"/>
    </row>
    <row r="90" spans="1:46" ht="16.5" customHeight="1">
      <c r="A90" s="29" t="s">
        <v>407</v>
      </c>
      <c r="C90" s="82">
        <v>52</v>
      </c>
      <c r="D90" s="3">
        <f t="shared" ref="D90:D91" si="18">C90/227*100</f>
        <v>22.907488986784141</v>
      </c>
      <c r="F90" s="29" t="s">
        <v>407</v>
      </c>
      <c r="H90" s="82">
        <v>39</v>
      </c>
      <c r="I90" s="3">
        <f t="shared" ref="I90:I91" si="19">H90/227*100</f>
        <v>17.180616740088105</v>
      </c>
      <c r="S90" s="23"/>
    </row>
    <row r="91" spans="1:46" ht="16.5" customHeight="1">
      <c r="A91" s="29" t="s">
        <v>735</v>
      </c>
      <c r="C91" s="82">
        <v>16</v>
      </c>
      <c r="D91" s="3">
        <f t="shared" si="18"/>
        <v>7.0484581497797363</v>
      </c>
      <c r="F91" s="29" t="s">
        <v>735</v>
      </c>
      <c r="H91" s="82">
        <v>16</v>
      </c>
      <c r="I91" s="3">
        <f t="shared" si="19"/>
        <v>7.0484581497797363</v>
      </c>
      <c r="S91" s="23"/>
    </row>
    <row r="92" spans="1:46" ht="16.5" customHeight="1">
      <c r="A92" s="29" t="s">
        <v>23</v>
      </c>
      <c r="C92" s="82">
        <v>17</v>
      </c>
      <c r="D92" s="3">
        <f>C92/227*100</f>
        <v>7.4889867841409687</v>
      </c>
      <c r="F92" s="29" t="s">
        <v>23</v>
      </c>
      <c r="H92" s="82">
        <v>17</v>
      </c>
      <c r="I92" s="3">
        <f>H92/227*100</f>
        <v>7.4889867841409687</v>
      </c>
      <c r="S92" s="23"/>
    </row>
    <row r="93" spans="1:46" ht="16.5" customHeight="1">
      <c r="A93" s="30" t="s">
        <v>2</v>
      </c>
      <c r="B93" s="20"/>
      <c r="C93" s="35">
        <v>227</v>
      </c>
      <c r="D93" s="21">
        <v>100</v>
      </c>
      <c r="F93" s="30" t="s">
        <v>2</v>
      </c>
      <c r="G93" s="20"/>
      <c r="H93" s="35">
        <v>227</v>
      </c>
      <c r="I93" s="21">
        <v>100</v>
      </c>
    </row>
    <row r="94" spans="1:46" ht="16.5" customHeight="1"/>
    <row r="95" spans="1:46" ht="16.5" customHeight="1">
      <c r="A95" s="202" t="s">
        <v>416</v>
      </c>
      <c r="B95" s="202"/>
      <c r="C95" s="202"/>
      <c r="D95" s="202"/>
      <c r="F95" s="202" t="s">
        <v>417</v>
      </c>
      <c r="G95" s="202"/>
      <c r="H95" s="202"/>
      <c r="I95" s="202"/>
    </row>
    <row r="96" spans="1:46" ht="16.5" customHeight="1">
      <c r="A96" s="203"/>
      <c r="B96" s="203"/>
      <c r="C96" s="203"/>
      <c r="D96" s="203"/>
      <c r="F96" s="203"/>
      <c r="G96" s="203"/>
      <c r="H96" s="203"/>
      <c r="I96" s="203"/>
    </row>
    <row r="97" spans="1:9" ht="16.5" customHeight="1">
      <c r="A97" s="37"/>
      <c r="B97" s="37"/>
      <c r="C97" s="36" t="s">
        <v>24</v>
      </c>
      <c r="D97" s="37" t="s">
        <v>25</v>
      </c>
      <c r="E97" s="94"/>
      <c r="F97" s="37"/>
      <c r="G97" s="37"/>
      <c r="H97" s="36" t="s">
        <v>24</v>
      </c>
      <c r="I97" s="37" t="s">
        <v>25</v>
      </c>
    </row>
    <row r="98" spans="1:9" ht="16.5" customHeight="1">
      <c r="A98" s="29" t="s">
        <v>406</v>
      </c>
      <c r="C98" s="82">
        <v>191</v>
      </c>
      <c r="D98" s="3">
        <f>C98/227*100</f>
        <v>84.140969162995589</v>
      </c>
      <c r="F98" s="29" t="s">
        <v>406</v>
      </c>
      <c r="H98" s="82">
        <v>174</v>
      </c>
      <c r="I98" s="3">
        <f>H98/227*100</f>
        <v>76.651982378854626</v>
      </c>
    </row>
    <row r="99" spans="1:9" ht="16.5" customHeight="1">
      <c r="A99" s="29" t="s">
        <v>407</v>
      </c>
      <c r="C99" s="82">
        <v>19</v>
      </c>
      <c r="D99" s="3">
        <f t="shared" ref="D99:D100" si="20">C99/227*100</f>
        <v>8.3700440528634363</v>
      </c>
      <c r="F99" s="29" t="s">
        <v>407</v>
      </c>
      <c r="H99" s="82">
        <v>30</v>
      </c>
      <c r="I99" s="3">
        <f t="shared" ref="I99:I100" si="21">H99/227*100</f>
        <v>13.215859030837004</v>
      </c>
    </row>
    <row r="100" spans="1:9" ht="16.5" customHeight="1">
      <c r="A100" s="29" t="s">
        <v>106</v>
      </c>
      <c r="C100" s="82">
        <v>5</v>
      </c>
      <c r="D100" s="3">
        <f t="shared" si="20"/>
        <v>2.2026431718061676</v>
      </c>
      <c r="F100" s="29" t="s">
        <v>735</v>
      </c>
      <c r="H100" s="82">
        <v>9</v>
      </c>
      <c r="I100" s="3">
        <f t="shared" si="21"/>
        <v>3.9647577092511015</v>
      </c>
    </row>
    <row r="101" spans="1:9" ht="16.5" customHeight="1">
      <c r="A101" s="29" t="s">
        <v>23</v>
      </c>
      <c r="C101" s="82">
        <v>12</v>
      </c>
      <c r="D101" s="3">
        <f>C101/227*100</f>
        <v>5.286343612334802</v>
      </c>
      <c r="F101" s="29" t="s">
        <v>23</v>
      </c>
      <c r="H101" s="82">
        <v>14</v>
      </c>
      <c r="I101" s="3">
        <f>H101/227*100</f>
        <v>6.1674008810572687</v>
      </c>
    </row>
    <row r="102" spans="1:9" ht="16.5" customHeight="1">
      <c r="A102" s="30" t="s">
        <v>2</v>
      </c>
      <c r="B102" s="20"/>
      <c r="C102" s="35">
        <v>227</v>
      </c>
      <c r="D102" s="21">
        <v>100</v>
      </c>
      <c r="F102" s="30" t="s">
        <v>2</v>
      </c>
      <c r="G102" s="20"/>
      <c r="H102" s="35">
        <v>227</v>
      </c>
      <c r="I102" s="21">
        <v>100</v>
      </c>
    </row>
    <row r="103" spans="1:9" ht="16.5" customHeight="1"/>
    <row r="104" spans="1:9" ht="16.5" customHeight="1">
      <c r="A104" s="202" t="s">
        <v>418</v>
      </c>
      <c r="B104" s="202"/>
      <c r="C104" s="202"/>
      <c r="D104" s="202"/>
      <c r="F104" s="202" t="s">
        <v>18</v>
      </c>
      <c r="G104" s="202"/>
      <c r="H104" s="202"/>
      <c r="I104" s="202"/>
    </row>
    <row r="105" spans="1:9" ht="16.5" customHeight="1">
      <c r="A105" s="203"/>
      <c r="B105" s="203"/>
      <c r="C105" s="203"/>
      <c r="D105" s="203"/>
      <c r="F105" s="203"/>
      <c r="G105" s="203"/>
      <c r="H105" s="203"/>
      <c r="I105" s="203"/>
    </row>
    <row r="106" spans="1:9" ht="16.5" customHeight="1">
      <c r="A106" s="37"/>
      <c r="B106" s="37"/>
      <c r="C106" s="36" t="s">
        <v>24</v>
      </c>
      <c r="D106" s="37" t="s">
        <v>25</v>
      </c>
      <c r="E106" s="94"/>
      <c r="F106" s="37"/>
      <c r="G106" s="37"/>
      <c r="H106" s="36" t="s">
        <v>24</v>
      </c>
      <c r="I106" s="37" t="s">
        <v>25</v>
      </c>
    </row>
    <row r="107" spans="1:9" ht="16.5" customHeight="1">
      <c r="A107" s="29" t="s">
        <v>406</v>
      </c>
      <c r="C107" s="82">
        <v>159</v>
      </c>
      <c r="D107" s="3">
        <f>C107/227*100</f>
        <v>70.044052863436121</v>
      </c>
      <c r="F107" s="29" t="s">
        <v>406</v>
      </c>
      <c r="H107" s="82">
        <v>13</v>
      </c>
      <c r="I107" s="3">
        <f>H107/227*100</f>
        <v>5.7268722466960353</v>
      </c>
    </row>
    <row r="108" spans="1:9" ht="16.5" customHeight="1">
      <c r="A108" s="29" t="s">
        <v>407</v>
      </c>
      <c r="C108" s="82">
        <v>39</v>
      </c>
      <c r="D108" s="3">
        <f t="shared" ref="D108:D109" si="22">C108/227*100</f>
        <v>17.180616740088105</v>
      </c>
      <c r="F108" s="29" t="s">
        <v>407</v>
      </c>
      <c r="H108" s="82">
        <v>13</v>
      </c>
      <c r="I108" s="3">
        <f t="shared" ref="I108:I109" si="23">H108/227*100</f>
        <v>5.7268722466960353</v>
      </c>
    </row>
    <row r="109" spans="1:9" ht="16.5" customHeight="1">
      <c r="A109" s="29" t="s">
        <v>106</v>
      </c>
      <c r="C109" s="82">
        <v>15</v>
      </c>
      <c r="D109" s="3">
        <f t="shared" si="22"/>
        <v>6.607929515418502</v>
      </c>
      <c r="F109" s="29" t="s">
        <v>735</v>
      </c>
      <c r="H109" s="82">
        <v>17</v>
      </c>
      <c r="I109" s="3">
        <f t="shared" si="23"/>
        <v>7.4889867841409687</v>
      </c>
    </row>
    <row r="110" spans="1:9" ht="16.5" customHeight="1">
      <c r="A110" s="29" t="s">
        <v>23</v>
      </c>
      <c r="C110" s="82">
        <v>14</v>
      </c>
      <c r="D110" s="3">
        <f>C110/227*100</f>
        <v>6.1674008810572687</v>
      </c>
      <c r="F110" s="29" t="s">
        <v>23</v>
      </c>
      <c r="H110" s="82">
        <v>184</v>
      </c>
      <c r="I110" s="3">
        <f>H110/227*100</f>
        <v>81.057268722466958</v>
      </c>
    </row>
    <row r="111" spans="1:9" ht="16.5" customHeight="1">
      <c r="A111" s="30" t="s">
        <v>2</v>
      </c>
      <c r="B111" s="20"/>
      <c r="C111" s="35">
        <v>227</v>
      </c>
      <c r="D111" s="21">
        <v>100</v>
      </c>
      <c r="F111" s="30" t="s">
        <v>2</v>
      </c>
      <c r="G111" s="20"/>
      <c r="H111" s="35">
        <v>227</v>
      </c>
      <c r="I111" s="21">
        <v>100</v>
      </c>
    </row>
    <row r="112" spans="1:9" ht="16.5" customHeight="1"/>
    <row r="113" spans="1:7" ht="16.5" customHeight="1">
      <c r="A113" s="29" t="s">
        <v>378</v>
      </c>
    </row>
    <row r="114" spans="1:7" ht="16.5" customHeight="1">
      <c r="A114" s="30"/>
      <c r="B114" s="20"/>
      <c r="C114" s="20"/>
      <c r="D114" s="20"/>
      <c r="E114" s="122"/>
      <c r="F114" s="121" t="s">
        <v>24</v>
      </c>
      <c r="G114" s="37" t="s">
        <v>25</v>
      </c>
    </row>
    <row r="115" spans="1:7" ht="16.5" customHeight="1">
      <c r="A115" s="29" t="s">
        <v>504</v>
      </c>
      <c r="F115" s="123">
        <v>2</v>
      </c>
      <c r="G115" s="3">
        <v>0.836820083682008</v>
      </c>
    </row>
    <row r="116" spans="1:7" ht="16.5" customHeight="1">
      <c r="A116" s="29" t="s">
        <v>505</v>
      </c>
      <c r="F116" s="123">
        <v>2</v>
      </c>
      <c r="G116" s="3">
        <v>0.836820083682008</v>
      </c>
    </row>
    <row r="117" spans="1:7" ht="16.5" customHeight="1">
      <c r="A117" s="29" t="s">
        <v>506</v>
      </c>
      <c r="F117" s="123">
        <v>1</v>
      </c>
      <c r="G117" s="3">
        <v>0.418410041841004</v>
      </c>
    </row>
    <row r="118" spans="1:7" ht="16.5" customHeight="1">
      <c r="A118" s="29" t="s">
        <v>507</v>
      </c>
      <c r="F118" s="123">
        <v>1</v>
      </c>
      <c r="G118" s="3">
        <v>0.418410041841004</v>
      </c>
    </row>
    <row r="119" spans="1:7" ht="16.5" customHeight="1">
      <c r="A119" s="29" t="s">
        <v>508</v>
      </c>
      <c r="F119" s="123">
        <v>1</v>
      </c>
      <c r="G119" s="3">
        <v>0.418410041841004</v>
      </c>
    </row>
    <row r="120" spans="1:7" ht="16.5" customHeight="1">
      <c r="A120" s="29" t="s">
        <v>509</v>
      </c>
      <c r="F120" s="123">
        <v>1</v>
      </c>
      <c r="G120" s="3">
        <v>0.418410041841004</v>
      </c>
    </row>
    <row r="121" spans="1:7" ht="16.5" customHeight="1">
      <c r="A121" s="29" t="s">
        <v>247</v>
      </c>
      <c r="F121" s="123">
        <v>2</v>
      </c>
      <c r="G121" s="3">
        <v>0.836820083682008</v>
      </c>
    </row>
    <row r="122" spans="1:7" ht="16.5" customHeight="1">
      <c r="A122" s="74" t="s">
        <v>23</v>
      </c>
      <c r="B122" s="18"/>
      <c r="C122" s="18"/>
      <c r="D122" s="18"/>
      <c r="E122" s="99"/>
      <c r="F122" s="124">
        <v>3</v>
      </c>
      <c r="G122" s="19">
        <v>1.2552301255230101</v>
      </c>
    </row>
  </sheetData>
  <mergeCells count="24">
    <mergeCell ref="A12:D13"/>
    <mergeCell ref="F31:I32"/>
    <mergeCell ref="F40:I41"/>
    <mergeCell ref="A40:D41"/>
    <mergeCell ref="A3:D4"/>
    <mergeCell ref="F3:I4"/>
    <mergeCell ref="F12:I13"/>
    <mergeCell ref="F21:I22"/>
    <mergeCell ref="A21:D22"/>
    <mergeCell ref="A31:D32"/>
    <mergeCell ref="F49:I50"/>
    <mergeCell ref="A49:D50"/>
    <mergeCell ref="F58:I59"/>
    <mergeCell ref="A58:D59"/>
    <mergeCell ref="F67:I68"/>
    <mergeCell ref="A67:D68"/>
    <mergeCell ref="F104:I105"/>
    <mergeCell ref="A104:D105"/>
    <mergeCell ref="F76:I77"/>
    <mergeCell ref="A76:D77"/>
    <mergeCell ref="F86:I87"/>
    <mergeCell ref="A86:D87"/>
    <mergeCell ref="F95:I96"/>
    <mergeCell ref="A95:D96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（問4-2）</oddFooter>
  </headerFooter>
  <rowBreaks count="2" manualBreakCount="2">
    <brk id="47" max="16383" man="1"/>
    <brk id="93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50"/>
  </sheetPr>
  <dimension ref="A1:I100"/>
  <sheetViews>
    <sheetView workbookViewId="0"/>
  </sheetViews>
  <sheetFormatPr defaultRowHeight="13.5"/>
  <cols>
    <col min="1" max="1" width="24.875" style="29" customWidth="1"/>
    <col min="5" max="5" width="9" style="29"/>
    <col min="9" max="9" width="9" style="29"/>
  </cols>
  <sheetData>
    <row r="1" spans="1:3" ht="18" customHeight="1">
      <c r="A1" s="38" t="s">
        <v>736</v>
      </c>
    </row>
    <row r="2" spans="1:3" ht="18" customHeight="1"/>
    <row r="3" spans="1:3" ht="18" customHeight="1">
      <c r="A3" s="29" t="s">
        <v>583</v>
      </c>
    </row>
    <row r="4" spans="1:3" ht="18" customHeight="1"/>
    <row r="5" spans="1:3" s="61" customFormat="1" ht="18" customHeight="1">
      <c r="A5" s="37"/>
      <c r="B5" s="36" t="s">
        <v>24</v>
      </c>
      <c r="C5" s="37" t="s">
        <v>25</v>
      </c>
    </row>
    <row r="6" spans="1:3" ht="18" customHeight="1">
      <c r="A6" s="29" t="s">
        <v>739</v>
      </c>
      <c r="B6" s="125">
        <v>39</v>
      </c>
      <c r="C6" s="3">
        <f>B6/227*100</f>
        <v>17.180616740088105</v>
      </c>
    </row>
    <row r="7" spans="1:3" ht="18" customHeight="1">
      <c r="A7" s="29" t="s">
        <v>740</v>
      </c>
      <c r="B7" s="88">
        <v>107</v>
      </c>
      <c r="C7" s="3">
        <f t="shared" ref="C7:C11" si="0">B7/227*100</f>
        <v>47.136563876651984</v>
      </c>
    </row>
    <row r="8" spans="1:3" ht="18" customHeight="1">
      <c r="A8" s="29" t="s">
        <v>741</v>
      </c>
      <c r="B8" s="88">
        <v>61</v>
      </c>
      <c r="C8" s="3">
        <f t="shared" si="0"/>
        <v>26.872246696035241</v>
      </c>
    </row>
    <row r="9" spans="1:3" ht="18" customHeight="1">
      <c r="A9" s="29" t="s">
        <v>742</v>
      </c>
      <c r="B9" s="88">
        <v>10</v>
      </c>
      <c r="C9" s="3">
        <f t="shared" si="0"/>
        <v>4.4052863436123353</v>
      </c>
    </row>
    <row r="10" spans="1:3" ht="18" customHeight="1">
      <c r="A10" s="29" t="s">
        <v>743</v>
      </c>
      <c r="B10" s="88">
        <v>5</v>
      </c>
      <c r="C10" s="3">
        <f t="shared" si="0"/>
        <v>2.2026431718061676</v>
      </c>
    </row>
    <row r="11" spans="1:3" ht="18" customHeight="1">
      <c r="A11" s="29" t="s">
        <v>738</v>
      </c>
      <c r="B11" s="88">
        <v>4</v>
      </c>
      <c r="C11" s="3">
        <f t="shared" si="0"/>
        <v>1.7621145374449341</v>
      </c>
    </row>
    <row r="12" spans="1:3" ht="18" customHeight="1">
      <c r="A12" s="29" t="s">
        <v>23</v>
      </c>
      <c r="B12" s="126">
        <v>1</v>
      </c>
      <c r="C12" s="3">
        <v>0.418410041841004</v>
      </c>
    </row>
    <row r="13" spans="1:3" ht="18" customHeight="1">
      <c r="A13" s="30" t="s">
        <v>2</v>
      </c>
      <c r="B13" s="35">
        <f>SUM(B6:B12)</f>
        <v>227</v>
      </c>
      <c r="C13" s="21">
        <v>100</v>
      </c>
    </row>
    <row r="14" spans="1:3" ht="18" customHeight="1"/>
    <row r="15" spans="1:3" ht="18" customHeight="1">
      <c r="A15" s="30"/>
      <c r="B15" s="83" t="s">
        <v>737</v>
      </c>
    </row>
    <row r="16" spans="1:3" ht="18" customHeight="1">
      <c r="A16" s="29" t="s">
        <v>48</v>
      </c>
      <c r="B16" s="32">
        <v>28.4</v>
      </c>
    </row>
    <row r="17" spans="1:4" ht="18" customHeight="1">
      <c r="A17" s="74" t="s">
        <v>49</v>
      </c>
      <c r="B17" s="75">
        <v>9.99</v>
      </c>
    </row>
    <row r="18" spans="1:4" ht="18" customHeight="1"/>
    <row r="19" spans="1:4" ht="18" customHeight="1"/>
    <row r="20" spans="1:4" ht="18" customHeight="1">
      <c r="A20" s="29" t="s">
        <v>584</v>
      </c>
    </row>
    <row r="21" spans="1:4" ht="18" customHeight="1"/>
    <row r="22" spans="1:4" ht="18" customHeight="1">
      <c r="A22" s="37"/>
      <c r="B22" s="36" t="s">
        <v>24</v>
      </c>
      <c r="C22" s="37" t="s">
        <v>25</v>
      </c>
      <c r="D22" s="61"/>
    </row>
    <row r="23" spans="1:4" ht="18" customHeight="1">
      <c r="A23" s="29" t="s">
        <v>221</v>
      </c>
      <c r="B23" s="82">
        <v>131</v>
      </c>
      <c r="C23" s="3">
        <f>B23/227*100</f>
        <v>57.709251101321591</v>
      </c>
    </row>
    <row r="24" spans="1:4" ht="18" customHeight="1">
      <c r="A24" s="29" t="s">
        <v>222</v>
      </c>
      <c r="B24" s="82">
        <v>96</v>
      </c>
      <c r="C24" s="3">
        <f>B24/227*100</f>
        <v>42.290748898678416</v>
      </c>
    </row>
    <row r="25" spans="1:4" ht="18" customHeight="1">
      <c r="A25" s="30" t="s">
        <v>2</v>
      </c>
      <c r="B25" s="35">
        <v>227</v>
      </c>
      <c r="C25" s="21">
        <v>100</v>
      </c>
    </row>
    <row r="26" spans="1:4" ht="18" customHeight="1"/>
    <row r="27" spans="1:4" ht="18" customHeight="1"/>
    <row r="28" spans="1:4" ht="18" customHeight="1">
      <c r="A28" s="29" t="s">
        <v>585</v>
      </c>
    </row>
    <row r="29" spans="1:4" ht="18" customHeight="1"/>
    <row r="30" spans="1:4" ht="18" customHeight="1">
      <c r="A30" s="37"/>
      <c r="B30" s="36" t="s">
        <v>24</v>
      </c>
      <c r="C30" s="37" t="s">
        <v>25</v>
      </c>
    </row>
    <row r="31" spans="1:4" ht="18" customHeight="1">
      <c r="A31" s="29" t="s">
        <v>223</v>
      </c>
      <c r="B31" s="82">
        <v>225</v>
      </c>
      <c r="C31" s="3">
        <v>99.1</v>
      </c>
    </row>
    <row r="32" spans="1:4" ht="18" customHeight="1">
      <c r="A32" s="29" t="s">
        <v>224</v>
      </c>
      <c r="B32" s="82">
        <v>2</v>
      </c>
      <c r="C32" s="3">
        <v>0.9</v>
      </c>
    </row>
    <row r="33" spans="1:3" ht="18" customHeight="1">
      <c r="A33" s="29" t="s">
        <v>225</v>
      </c>
      <c r="B33" s="34">
        <v>0</v>
      </c>
      <c r="C33" s="3">
        <v>0</v>
      </c>
    </row>
    <row r="34" spans="1:3" ht="18" customHeight="1">
      <c r="A34" s="29" t="s">
        <v>226</v>
      </c>
      <c r="B34" s="34">
        <v>0</v>
      </c>
      <c r="C34" s="3">
        <v>0</v>
      </c>
    </row>
    <row r="35" spans="1:3" ht="18" customHeight="1">
      <c r="A35" s="29" t="s">
        <v>23</v>
      </c>
      <c r="B35" s="34">
        <v>0</v>
      </c>
      <c r="C35" s="3">
        <v>0</v>
      </c>
    </row>
    <row r="36" spans="1:3" ht="18" customHeight="1">
      <c r="A36" s="30" t="s">
        <v>2</v>
      </c>
      <c r="B36" s="35">
        <v>227</v>
      </c>
      <c r="C36" s="21">
        <v>100</v>
      </c>
    </row>
    <row r="37" spans="1:3" ht="18" customHeight="1"/>
    <row r="38" spans="1:3" ht="18" customHeight="1"/>
    <row r="39" spans="1:3" ht="18" customHeight="1"/>
    <row r="40" spans="1:3" ht="18" customHeight="1"/>
    <row r="41" spans="1:3" ht="18" customHeight="1"/>
    <row r="42" spans="1:3" ht="18" customHeight="1"/>
    <row r="43" spans="1:3" ht="18" customHeight="1"/>
    <row r="44" spans="1:3" ht="18" customHeight="1"/>
    <row r="45" spans="1:3" ht="18" customHeight="1"/>
    <row r="46" spans="1:3" ht="18" customHeight="1"/>
    <row r="47" spans="1:3" ht="18" customHeight="1"/>
    <row r="48" spans="1:3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（問5-1～3）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B050"/>
  </sheetPr>
  <dimension ref="B1:Z99"/>
  <sheetViews>
    <sheetView zoomScaleSheetLayoutView="50" workbookViewId="0"/>
  </sheetViews>
  <sheetFormatPr defaultRowHeight="13.5"/>
  <cols>
    <col min="2" max="2" width="18" style="102" customWidth="1"/>
    <col min="3" max="8" width="10.625" customWidth="1"/>
    <col min="10" max="10" width="30.5" style="102" customWidth="1"/>
    <col min="11" max="18" width="7.125" customWidth="1"/>
    <col min="20" max="20" width="14.75" style="102" customWidth="1"/>
  </cols>
  <sheetData>
    <row r="1" spans="2:26" ht="18" customHeight="1">
      <c r="B1" s="102" t="s">
        <v>744</v>
      </c>
    </row>
    <row r="2" spans="2:26" ht="18" customHeight="1"/>
    <row r="3" spans="2:26" ht="18" customHeight="1">
      <c r="B3" s="102" t="s">
        <v>419</v>
      </c>
      <c r="C3" s="64"/>
      <c r="J3" s="102" t="s">
        <v>429</v>
      </c>
      <c r="T3" s="102" t="s">
        <v>441</v>
      </c>
    </row>
    <row r="4" spans="2:26" s="102" customFormat="1" ht="18" customHeight="1">
      <c r="B4" s="129"/>
      <c r="C4" s="226" t="s">
        <v>425</v>
      </c>
      <c r="D4" s="227"/>
      <c r="E4" s="226" t="s">
        <v>420</v>
      </c>
      <c r="F4" s="230"/>
      <c r="G4" s="190"/>
      <c r="H4" s="190"/>
      <c r="J4" s="129"/>
      <c r="K4" s="226" t="s">
        <v>230</v>
      </c>
      <c r="L4" s="227"/>
      <c r="M4" s="226" t="s">
        <v>420</v>
      </c>
      <c r="N4" s="227"/>
      <c r="O4" s="226" t="s">
        <v>427</v>
      </c>
      <c r="P4" s="227"/>
      <c r="Q4" s="226" t="s">
        <v>428</v>
      </c>
      <c r="R4" s="230"/>
      <c r="T4" s="129"/>
      <c r="U4" s="226" t="s">
        <v>442</v>
      </c>
      <c r="V4" s="227"/>
      <c r="W4" s="226" t="s">
        <v>443</v>
      </c>
      <c r="X4" s="227"/>
      <c r="Y4" s="226" t="s">
        <v>569</v>
      </c>
      <c r="Z4" s="230"/>
    </row>
    <row r="5" spans="2:26" ht="18" customHeight="1">
      <c r="B5" s="127"/>
      <c r="C5" s="228"/>
      <c r="D5" s="229"/>
      <c r="E5" s="228"/>
      <c r="F5" s="231"/>
      <c r="G5" s="190"/>
      <c r="H5" s="190"/>
      <c r="J5" s="127"/>
      <c r="K5" s="228"/>
      <c r="L5" s="229"/>
      <c r="M5" s="228"/>
      <c r="N5" s="229"/>
      <c r="O5" s="228"/>
      <c r="P5" s="229"/>
      <c r="Q5" s="228"/>
      <c r="R5" s="231"/>
      <c r="T5" s="127"/>
      <c r="U5" s="228"/>
      <c r="V5" s="229"/>
      <c r="W5" s="228"/>
      <c r="X5" s="229"/>
      <c r="Y5" s="228"/>
      <c r="Z5" s="231"/>
    </row>
    <row r="6" spans="2:26" s="61" customFormat="1" ht="18" customHeight="1">
      <c r="B6" s="128"/>
      <c r="C6" s="72" t="s">
        <v>24</v>
      </c>
      <c r="D6" s="73" t="s">
        <v>25</v>
      </c>
      <c r="E6" s="71" t="s">
        <v>24</v>
      </c>
      <c r="F6" s="71" t="s">
        <v>25</v>
      </c>
      <c r="G6" s="94"/>
      <c r="H6" s="94"/>
      <c r="J6" s="128"/>
      <c r="K6" s="72" t="s">
        <v>24</v>
      </c>
      <c r="L6" s="73" t="s">
        <v>25</v>
      </c>
      <c r="M6" s="71" t="s">
        <v>24</v>
      </c>
      <c r="N6" s="71" t="s">
        <v>25</v>
      </c>
      <c r="O6" s="72" t="s">
        <v>24</v>
      </c>
      <c r="P6" s="73" t="s">
        <v>25</v>
      </c>
      <c r="Q6" s="71" t="s">
        <v>24</v>
      </c>
      <c r="R6" s="71" t="s">
        <v>25</v>
      </c>
      <c r="T6" s="128"/>
      <c r="U6" s="72" t="s">
        <v>24</v>
      </c>
      <c r="V6" s="73" t="s">
        <v>25</v>
      </c>
      <c r="W6" s="71" t="s">
        <v>24</v>
      </c>
      <c r="X6" s="71" t="s">
        <v>25</v>
      </c>
      <c r="Y6" s="72" t="s">
        <v>24</v>
      </c>
      <c r="Z6" s="71" t="s">
        <v>25</v>
      </c>
    </row>
    <row r="7" spans="2:26" ht="18" customHeight="1">
      <c r="B7" s="102" t="s">
        <v>421</v>
      </c>
      <c r="C7" s="32">
        <v>2</v>
      </c>
      <c r="D7" s="66">
        <f>C7/188*100</f>
        <v>1.0638297872340425</v>
      </c>
      <c r="E7">
        <v>7</v>
      </c>
      <c r="F7" s="3">
        <f>E7/55*100</f>
        <v>12.727272727272727</v>
      </c>
      <c r="G7" s="3"/>
      <c r="H7" s="3"/>
      <c r="J7" s="102" t="s">
        <v>421</v>
      </c>
      <c r="K7" s="65">
        <v>0</v>
      </c>
      <c r="L7" s="66">
        <v>0</v>
      </c>
      <c r="M7" s="13">
        <v>21</v>
      </c>
      <c r="N7" s="3">
        <v>11.290322580645199</v>
      </c>
      <c r="O7" s="32">
        <v>0</v>
      </c>
      <c r="P7" s="66">
        <v>0</v>
      </c>
      <c r="Q7" s="64" t="s">
        <v>745</v>
      </c>
      <c r="T7" s="102" t="s">
        <v>444</v>
      </c>
      <c r="U7" s="32">
        <v>2</v>
      </c>
      <c r="V7" s="66">
        <v>100</v>
      </c>
      <c r="W7" s="64" t="s">
        <v>745</v>
      </c>
      <c r="Y7" s="115" t="s">
        <v>745</v>
      </c>
    </row>
    <row r="8" spans="2:26" ht="18" customHeight="1">
      <c r="B8" s="102" t="s">
        <v>422</v>
      </c>
      <c r="C8" s="32">
        <v>74</v>
      </c>
      <c r="D8" s="66">
        <f t="shared" ref="D8:D12" si="0">C8/188*100</f>
        <v>39.361702127659576</v>
      </c>
      <c r="E8">
        <v>42</v>
      </c>
      <c r="F8" s="3">
        <f t="shared" ref="F8:F12" si="1">E8/55*100</f>
        <v>76.363636363636374</v>
      </c>
      <c r="G8" s="3"/>
      <c r="H8" s="3"/>
      <c r="J8" s="102" t="s">
        <v>422</v>
      </c>
      <c r="K8" s="65">
        <v>15</v>
      </c>
      <c r="L8" s="66">
        <v>75</v>
      </c>
      <c r="M8" s="13">
        <v>151</v>
      </c>
      <c r="N8" s="3">
        <v>84.408602150537604</v>
      </c>
      <c r="O8" s="32">
        <v>4</v>
      </c>
      <c r="P8" s="66">
        <v>50</v>
      </c>
      <c r="Q8" s="64" t="s">
        <v>745</v>
      </c>
      <c r="T8" s="102" t="s">
        <v>445</v>
      </c>
      <c r="U8" s="32">
        <v>0</v>
      </c>
      <c r="V8" s="66">
        <v>0</v>
      </c>
      <c r="W8" s="64" t="s">
        <v>745</v>
      </c>
      <c r="Y8" s="115" t="s">
        <v>745</v>
      </c>
    </row>
    <row r="9" spans="2:26" ht="18" customHeight="1">
      <c r="B9" s="102" t="s">
        <v>423</v>
      </c>
      <c r="C9" s="32">
        <v>5</v>
      </c>
      <c r="D9" s="66">
        <f t="shared" si="0"/>
        <v>2.6595744680851063</v>
      </c>
      <c r="E9">
        <v>1</v>
      </c>
      <c r="F9" s="3">
        <f t="shared" si="1"/>
        <v>1.8181818181818181</v>
      </c>
      <c r="G9" s="3"/>
      <c r="H9" s="3"/>
      <c r="J9" s="102" t="s">
        <v>423</v>
      </c>
      <c r="K9" s="65">
        <v>5</v>
      </c>
      <c r="L9" s="66">
        <v>25</v>
      </c>
      <c r="M9" s="13">
        <v>4</v>
      </c>
      <c r="N9" s="3">
        <v>2.1505376344085998</v>
      </c>
      <c r="O9" s="32">
        <v>4</v>
      </c>
      <c r="P9" s="66">
        <v>50</v>
      </c>
      <c r="Q9" s="64" t="s">
        <v>745</v>
      </c>
      <c r="T9" s="102" t="s">
        <v>432</v>
      </c>
      <c r="U9" s="32">
        <v>0</v>
      </c>
      <c r="V9" s="66">
        <v>0</v>
      </c>
      <c r="W9" s="64" t="s">
        <v>745</v>
      </c>
      <c r="Y9" s="115" t="s">
        <v>745</v>
      </c>
    </row>
    <row r="10" spans="2:26" ht="18" customHeight="1">
      <c r="B10" s="102" t="s">
        <v>424</v>
      </c>
      <c r="C10" s="32">
        <v>104</v>
      </c>
      <c r="D10" s="66">
        <f t="shared" si="0"/>
        <v>55.319148936170215</v>
      </c>
      <c r="E10" s="64" t="s">
        <v>745</v>
      </c>
      <c r="F10" s="3"/>
      <c r="G10" s="3"/>
      <c r="H10" s="3"/>
      <c r="J10" s="102" t="s">
        <v>424</v>
      </c>
      <c r="K10" s="65">
        <v>0</v>
      </c>
      <c r="L10" s="66">
        <v>0</v>
      </c>
      <c r="M10" s="64" t="s">
        <v>745</v>
      </c>
      <c r="N10" s="3"/>
      <c r="O10" s="32">
        <v>0</v>
      </c>
      <c r="P10" s="66">
        <v>0</v>
      </c>
      <c r="Q10" s="64" t="s">
        <v>745</v>
      </c>
      <c r="U10" s="32"/>
      <c r="V10" s="66"/>
      <c r="Y10" s="32"/>
    </row>
    <row r="11" spans="2:26" ht="18" customHeight="1">
      <c r="B11" s="102" t="s">
        <v>23</v>
      </c>
      <c r="C11" s="32">
        <v>0</v>
      </c>
      <c r="D11" s="66">
        <f t="shared" si="0"/>
        <v>0</v>
      </c>
      <c r="E11">
        <v>5</v>
      </c>
      <c r="F11" s="3">
        <f t="shared" si="1"/>
        <v>9.0909090909090917</v>
      </c>
      <c r="G11" s="3"/>
      <c r="H11" s="3"/>
      <c r="J11" s="102" t="s">
        <v>23</v>
      </c>
      <c r="K11" s="32">
        <v>0</v>
      </c>
      <c r="L11" s="66">
        <v>0</v>
      </c>
      <c r="M11">
        <v>4</v>
      </c>
      <c r="N11" s="3">
        <v>2.1505376344085998</v>
      </c>
      <c r="O11" s="32">
        <v>0</v>
      </c>
      <c r="P11" s="66">
        <v>0</v>
      </c>
      <c r="Q11">
        <v>0</v>
      </c>
      <c r="T11" s="102" t="s">
        <v>421</v>
      </c>
      <c r="U11" s="115" t="s">
        <v>745</v>
      </c>
      <c r="V11" s="66"/>
      <c r="W11">
        <v>0</v>
      </c>
      <c r="X11" s="3">
        <v>0</v>
      </c>
      <c r="Y11" s="32">
        <v>0</v>
      </c>
      <c r="Z11" s="3">
        <v>0</v>
      </c>
    </row>
    <row r="12" spans="2:26" ht="18" customHeight="1" thickBot="1">
      <c r="B12" s="102" t="s">
        <v>834</v>
      </c>
      <c r="C12" s="32">
        <v>3</v>
      </c>
      <c r="D12" s="66">
        <f t="shared" si="0"/>
        <v>1.5957446808510638</v>
      </c>
      <c r="E12">
        <v>0</v>
      </c>
      <c r="F12" s="3">
        <f t="shared" si="1"/>
        <v>0</v>
      </c>
      <c r="G12" s="3"/>
      <c r="H12" s="3"/>
      <c r="J12" s="130" t="s">
        <v>2</v>
      </c>
      <c r="K12" s="113">
        <v>20</v>
      </c>
      <c r="L12" s="131">
        <v>100</v>
      </c>
      <c r="M12" s="112">
        <v>179</v>
      </c>
      <c r="N12" s="78">
        <v>100</v>
      </c>
      <c r="O12" s="113">
        <v>8</v>
      </c>
      <c r="P12" s="131">
        <v>100</v>
      </c>
      <c r="Q12" s="112">
        <v>2</v>
      </c>
      <c r="R12" s="78">
        <v>100</v>
      </c>
      <c r="T12" s="102" t="s">
        <v>422</v>
      </c>
      <c r="U12" s="115" t="s">
        <v>745</v>
      </c>
      <c r="V12" s="66"/>
      <c r="W12">
        <v>0</v>
      </c>
      <c r="X12" s="3">
        <v>0</v>
      </c>
      <c r="Y12" s="32">
        <v>0</v>
      </c>
      <c r="Z12" s="3">
        <v>0</v>
      </c>
    </row>
    <row r="13" spans="2:26" ht="18" customHeight="1" thickTop="1" thickBot="1">
      <c r="B13" s="130" t="s">
        <v>2</v>
      </c>
      <c r="C13" s="113">
        <v>188</v>
      </c>
      <c r="D13" s="131">
        <f>SUM(D7:D12)</f>
        <v>100.00000000000001</v>
      </c>
      <c r="E13" s="112">
        <v>55</v>
      </c>
      <c r="F13" s="78">
        <v>100</v>
      </c>
      <c r="G13" s="12"/>
      <c r="H13" s="12"/>
      <c r="J13" s="132" t="s">
        <v>384</v>
      </c>
      <c r="K13" s="114">
        <v>20</v>
      </c>
      <c r="L13" s="133"/>
      <c r="M13" s="103">
        <v>179</v>
      </c>
      <c r="N13" s="103"/>
      <c r="O13" s="114">
        <v>8</v>
      </c>
      <c r="P13" s="133"/>
      <c r="Q13" s="103">
        <v>2</v>
      </c>
      <c r="R13" s="103"/>
      <c r="T13" s="102" t="s">
        <v>423</v>
      </c>
      <c r="U13" s="115" t="s">
        <v>745</v>
      </c>
      <c r="V13" s="66"/>
      <c r="W13">
        <v>1</v>
      </c>
      <c r="X13" s="3">
        <v>100</v>
      </c>
      <c r="Y13" s="32">
        <v>0</v>
      </c>
      <c r="Z13" s="3">
        <v>0</v>
      </c>
    </row>
    <row r="14" spans="2:26" ht="18" customHeight="1" thickTop="1">
      <c r="B14" s="132" t="s">
        <v>384</v>
      </c>
      <c r="C14" s="114">
        <v>188</v>
      </c>
      <c r="D14" s="133">
        <v>100</v>
      </c>
      <c r="E14" s="103">
        <v>55</v>
      </c>
      <c r="F14" s="103">
        <v>100</v>
      </c>
      <c r="G14" s="2"/>
      <c r="H14" s="2"/>
      <c r="K14" s="32"/>
      <c r="L14" s="98"/>
      <c r="O14" s="32"/>
      <c r="P14" s="98"/>
      <c r="T14" s="102" t="s">
        <v>432</v>
      </c>
      <c r="U14" s="115" t="s">
        <v>745</v>
      </c>
      <c r="V14" s="66"/>
      <c r="W14">
        <v>0</v>
      </c>
      <c r="X14" s="3">
        <v>0</v>
      </c>
      <c r="Y14" s="32">
        <v>1</v>
      </c>
      <c r="Z14" s="3">
        <v>100</v>
      </c>
    </row>
    <row r="15" spans="2:26" ht="18" customHeight="1">
      <c r="J15" s="102" t="s">
        <v>430</v>
      </c>
      <c r="K15" s="32">
        <v>10</v>
      </c>
      <c r="L15" s="98"/>
      <c r="M15">
        <v>47</v>
      </c>
      <c r="O15" s="32">
        <v>2</v>
      </c>
      <c r="P15" s="98"/>
      <c r="Q15">
        <v>1</v>
      </c>
      <c r="T15" s="102" t="s">
        <v>18</v>
      </c>
      <c r="U15" s="115" t="s">
        <v>745</v>
      </c>
      <c r="V15" s="66"/>
      <c r="W15">
        <v>0</v>
      </c>
      <c r="X15" s="3">
        <v>0</v>
      </c>
      <c r="Y15" s="32">
        <v>0</v>
      </c>
      <c r="Z15" s="3">
        <v>0</v>
      </c>
    </row>
    <row r="16" spans="2:26" ht="18" customHeight="1">
      <c r="B16" s="102" t="s">
        <v>426</v>
      </c>
      <c r="J16" s="102" t="s">
        <v>431</v>
      </c>
      <c r="K16" s="32">
        <v>0</v>
      </c>
      <c r="L16" s="98"/>
      <c r="M16">
        <v>0</v>
      </c>
      <c r="O16" s="32">
        <v>0</v>
      </c>
      <c r="P16" s="98"/>
      <c r="Q16">
        <v>0</v>
      </c>
      <c r="U16" s="32"/>
      <c r="V16" s="66"/>
      <c r="X16" s="3"/>
      <c r="Y16" s="32"/>
      <c r="Z16" s="3"/>
    </row>
    <row r="17" spans="2:26" ht="18" customHeight="1" thickBot="1">
      <c r="B17" s="129"/>
      <c r="C17" s="226" t="s">
        <v>425</v>
      </c>
      <c r="D17" s="227"/>
      <c r="E17" s="226" t="s">
        <v>420</v>
      </c>
      <c r="F17" s="227"/>
      <c r="G17" s="230" t="s">
        <v>18</v>
      </c>
      <c r="H17" s="230"/>
      <c r="J17" s="102" t="s">
        <v>432</v>
      </c>
      <c r="K17" s="32">
        <v>1</v>
      </c>
      <c r="L17" s="98"/>
      <c r="M17">
        <v>0</v>
      </c>
      <c r="O17" s="32">
        <v>0</v>
      </c>
      <c r="P17" s="98"/>
      <c r="Q17">
        <v>0</v>
      </c>
      <c r="T17" s="130" t="s">
        <v>2</v>
      </c>
      <c r="U17" s="113">
        <v>2</v>
      </c>
      <c r="V17" s="131">
        <v>100</v>
      </c>
      <c r="W17" s="112">
        <v>1</v>
      </c>
      <c r="X17" s="78">
        <v>100</v>
      </c>
      <c r="Y17" s="113">
        <v>1</v>
      </c>
      <c r="Z17" s="78">
        <v>100</v>
      </c>
    </row>
    <row r="18" spans="2:26" ht="18" customHeight="1" thickTop="1">
      <c r="B18" s="127"/>
      <c r="C18" s="228"/>
      <c r="D18" s="229"/>
      <c r="E18" s="228"/>
      <c r="F18" s="229"/>
      <c r="G18" s="231"/>
      <c r="H18" s="231"/>
      <c r="J18" s="102" t="s">
        <v>433</v>
      </c>
      <c r="K18" s="32">
        <v>0</v>
      </c>
      <c r="L18" s="98"/>
      <c r="M18">
        <v>0</v>
      </c>
      <c r="O18" s="32">
        <v>0</v>
      </c>
      <c r="P18" s="98"/>
      <c r="Q18">
        <v>0</v>
      </c>
      <c r="T18" s="132" t="s">
        <v>384</v>
      </c>
      <c r="U18" s="114">
        <v>2</v>
      </c>
      <c r="V18" s="133"/>
      <c r="W18" s="103">
        <v>1</v>
      </c>
      <c r="X18" s="103"/>
      <c r="Y18" s="114">
        <v>1</v>
      </c>
      <c r="Z18" s="103"/>
    </row>
    <row r="19" spans="2:26" ht="18" customHeight="1">
      <c r="B19" s="128"/>
      <c r="C19" s="72" t="s">
        <v>24</v>
      </c>
      <c r="D19" s="73" t="s">
        <v>25</v>
      </c>
      <c r="E19" s="72" t="s">
        <v>24</v>
      </c>
      <c r="F19" s="73" t="s">
        <v>25</v>
      </c>
      <c r="G19" s="71" t="s">
        <v>24</v>
      </c>
      <c r="H19" s="71" t="s">
        <v>25</v>
      </c>
      <c r="K19" s="32"/>
      <c r="L19" s="98"/>
      <c r="O19" s="32"/>
      <c r="P19" s="98"/>
      <c r="U19" s="32"/>
      <c r="V19" s="98"/>
      <c r="Y19" s="32"/>
    </row>
    <row r="20" spans="2:26" ht="18" customHeight="1">
      <c r="B20" s="102" t="s">
        <v>421</v>
      </c>
      <c r="C20" s="65">
        <v>1</v>
      </c>
      <c r="D20" s="66">
        <f>C20/144*100</f>
        <v>0.69444444444444442</v>
      </c>
      <c r="E20" s="65">
        <v>15</v>
      </c>
      <c r="F20" s="66">
        <v>15.6862745098039</v>
      </c>
      <c r="G20" s="13">
        <v>0</v>
      </c>
      <c r="H20" s="3">
        <v>0</v>
      </c>
      <c r="J20" s="102" t="s">
        <v>434</v>
      </c>
      <c r="K20" s="32">
        <v>6</v>
      </c>
      <c r="L20" s="98"/>
      <c r="M20">
        <v>27</v>
      </c>
      <c r="O20" s="32">
        <v>1</v>
      </c>
      <c r="P20" s="98"/>
      <c r="Q20">
        <v>0</v>
      </c>
      <c r="T20" s="102" t="s">
        <v>439</v>
      </c>
      <c r="U20" s="32">
        <v>0</v>
      </c>
      <c r="V20" s="98"/>
      <c r="W20">
        <v>0</v>
      </c>
      <c r="Y20" s="32">
        <v>1</v>
      </c>
    </row>
    <row r="21" spans="2:26" ht="18" customHeight="1">
      <c r="B21" s="102" t="s">
        <v>422</v>
      </c>
      <c r="C21" s="65">
        <v>39</v>
      </c>
      <c r="D21" s="66">
        <f t="shared" ref="D21:D26" si="2">C21/144*100</f>
        <v>27.083333333333332</v>
      </c>
      <c r="E21" s="65">
        <v>74</v>
      </c>
      <c r="F21" s="66">
        <v>78.431372549019599</v>
      </c>
      <c r="G21" s="13">
        <v>0</v>
      </c>
      <c r="H21" s="3">
        <v>0</v>
      </c>
      <c r="J21" s="102" t="s">
        <v>435</v>
      </c>
      <c r="K21" s="32">
        <v>2</v>
      </c>
      <c r="L21" s="98"/>
      <c r="M21">
        <v>2</v>
      </c>
      <c r="O21" s="32">
        <v>0</v>
      </c>
      <c r="P21" s="98"/>
      <c r="Q21">
        <v>1</v>
      </c>
      <c r="T21" s="127" t="s">
        <v>437</v>
      </c>
      <c r="U21" s="32">
        <v>1</v>
      </c>
      <c r="V21" s="98"/>
      <c r="W21" s="2">
        <v>2</v>
      </c>
      <c r="X21" s="2"/>
      <c r="Y21" s="32">
        <v>0</v>
      </c>
      <c r="Z21" s="2"/>
    </row>
    <row r="22" spans="2:26" ht="18" customHeight="1">
      <c r="B22" s="102" t="s">
        <v>423</v>
      </c>
      <c r="C22" s="65">
        <v>6</v>
      </c>
      <c r="D22" s="66">
        <f t="shared" si="2"/>
        <v>4.1666666666666661</v>
      </c>
      <c r="E22" s="65">
        <v>2</v>
      </c>
      <c r="F22" s="66">
        <v>1.9607843137254899</v>
      </c>
      <c r="G22" s="13">
        <v>0</v>
      </c>
      <c r="H22" s="3">
        <v>0</v>
      </c>
      <c r="J22" s="102" t="s">
        <v>436</v>
      </c>
      <c r="K22" s="32">
        <v>1</v>
      </c>
      <c r="L22" s="98"/>
      <c r="M22">
        <v>3</v>
      </c>
      <c r="O22" s="32">
        <v>1</v>
      </c>
      <c r="P22" s="98"/>
      <c r="Q22">
        <v>0</v>
      </c>
      <c r="T22" s="128" t="s">
        <v>438</v>
      </c>
      <c r="U22" s="75">
        <v>1</v>
      </c>
      <c r="V22" s="99"/>
      <c r="W22" s="18">
        <v>0</v>
      </c>
      <c r="X22" s="18"/>
      <c r="Y22" s="75">
        <v>0</v>
      </c>
      <c r="Z22" s="18"/>
    </row>
    <row r="23" spans="2:26" ht="18" customHeight="1">
      <c r="B23" s="102" t="s">
        <v>424</v>
      </c>
      <c r="C23" s="65">
        <v>95</v>
      </c>
      <c r="D23" s="66">
        <f t="shared" si="2"/>
        <v>65.972222222222214</v>
      </c>
      <c r="E23" s="115" t="s">
        <v>745</v>
      </c>
      <c r="F23" s="66"/>
      <c r="G23" s="64">
        <v>0</v>
      </c>
      <c r="H23" s="3">
        <v>0</v>
      </c>
      <c r="J23" s="102" t="s">
        <v>440</v>
      </c>
      <c r="K23" s="32">
        <v>0</v>
      </c>
      <c r="L23" s="98"/>
      <c r="M23">
        <v>1</v>
      </c>
      <c r="O23" s="32">
        <v>0</v>
      </c>
      <c r="P23" s="98"/>
      <c r="Q23">
        <v>0</v>
      </c>
    </row>
    <row r="24" spans="2:26" ht="18" customHeight="1">
      <c r="B24" s="102" t="s">
        <v>835</v>
      </c>
      <c r="C24" s="65">
        <v>0</v>
      </c>
      <c r="D24" s="66">
        <f t="shared" si="2"/>
        <v>0</v>
      </c>
      <c r="E24" s="115">
        <v>0</v>
      </c>
      <c r="F24" s="66">
        <v>0</v>
      </c>
      <c r="G24" s="64">
        <v>1</v>
      </c>
      <c r="H24" s="3">
        <v>100</v>
      </c>
      <c r="K24" s="32"/>
      <c r="L24" s="98"/>
      <c r="O24" s="32"/>
      <c r="P24" s="98"/>
      <c r="U24" s="2"/>
      <c r="V24" s="2"/>
      <c r="Y24" s="2"/>
    </row>
    <row r="25" spans="2:26" ht="18" customHeight="1">
      <c r="B25" s="102" t="s">
        <v>23</v>
      </c>
      <c r="C25" s="65">
        <v>0</v>
      </c>
      <c r="D25" s="66">
        <f t="shared" si="2"/>
        <v>0</v>
      </c>
      <c r="E25" s="32">
        <v>4</v>
      </c>
      <c r="F25" s="66">
        <v>3.9215686274509798</v>
      </c>
      <c r="G25">
        <v>0</v>
      </c>
      <c r="H25" s="3">
        <v>0</v>
      </c>
      <c r="J25" s="102" t="s">
        <v>439</v>
      </c>
      <c r="K25" s="32">
        <v>0</v>
      </c>
      <c r="L25" s="98"/>
      <c r="M25">
        <v>2</v>
      </c>
      <c r="O25" s="32">
        <v>0</v>
      </c>
      <c r="P25" s="98"/>
      <c r="Q25">
        <v>0</v>
      </c>
    </row>
    <row r="26" spans="2:26" ht="18" customHeight="1">
      <c r="B26" s="102" t="s">
        <v>247</v>
      </c>
      <c r="C26" s="32">
        <v>3</v>
      </c>
      <c r="D26" s="66">
        <f t="shared" si="2"/>
        <v>2.083333333333333</v>
      </c>
      <c r="E26" s="32">
        <v>0</v>
      </c>
      <c r="F26" s="66">
        <v>0</v>
      </c>
      <c r="G26">
        <v>0</v>
      </c>
      <c r="H26" s="3">
        <v>0</v>
      </c>
      <c r="J26" s="102" t="s">
        <v>437</v>
      </c>
      <c r="K26" s="32">
        <v>12</v>
      </c>
      <c r="L26" s="98"/>
      <c r="M26">
        <v>126</v>
      </c>
      <c r="O26" s="32">
        <v>4</v>
      </c>
      <c r="P26" s="98"/>
      <c r="Q26">
        <v>2</v>
      </c>
    </row>
    <row r="27" spans="2:26" ht="18" customHeight="1" thickBot="1">
      <c r="B27" s="130" t="s">
        <v>2</v>
      </c>
      <c r="C27" s="113">
        <v>144</v>
      </c>
      <c r="D27" s="131">
        <v>100</v>
      </c>
      <c r="E27" s="113">
        <v>102</v>
      </c>
      <c r="F27" s="131">
        <v>100</v>
      </c>
      <c r="G27" s="112">
        <v>1</v>
      </c>
      <c r="H27" s="78">
        <v>100</v>
      </c>
      <c r="J27" s="128" t="s">
        <v>438</v>
      </c>
      <c r="K27" s="75">
        <v>0</v>
      </c>
      <c r="L27" s="99"/>
      <c r="M27" s="18">
        <v>2</v>
      </c>
      <c r="N27" s="18"/>
      <c r="O27" s="75">
        <v>1</v>
      </c>
      <c r="P27" s="99"/>
      <c r="Q27" s="18">
        <v>0</v>
      </c>
      <c r="R27" s="18"/>
    </row>
    <row r="28" spans="2:26" ht="18" customHeight="1" thickTop="1">
      <c r="B28" s="132" t="s">
        <v>384</v>
      </c>
      <c r="C28" s="114">
        <v>144</v>
      </c>
      <c r="D28" s="133">
        <v>100</v>
      </c>
      <c r="E28" s="114">
        <v>102</v>
      </c>
      <c r="F28" s="133">
        <v>100</v>
      </c>
      <c r="G28" s="103">
        <v>1</v>
      </c>
      <c r="H28" s="103">
        <v>100</v>
      </c>
    </row>
    <row r="29" spans="2:26" ht="18" customHeight="1"/>
    <row r="30" spans="2:26" ht="18" customHeight="1"/>
    <row r="31" spans="2:26" ht="18" customHeight="1"/>
    <row r="32" spans="2:2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</sheetData>
  <mergeCells count="12">
    <mergeCell ref="M4:N5"/>
    <mergeCell ref="C4:D5"/>
    <mergeCell ref="E4:F5"/>
    <mergeCell ref="C17:D18"/>
    <mergeCell ref="E17:F18"/>
    <mergeCell ref="K4:L5"/>
    <mergeCell ref="G17:H18"/>
    <mergeCell ref="O4:P5"/>
    <mergeCell ref="Q4:R5"/>
    <mergeCell ref="U4:V5"/>
    <mergeCell ref="W4:X5"/>
    <mergeCell ref="Y4:Z5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（問5-4）</oddFooter>
  </headerFooter>
  <colBreaks count="2" manualBreakCount="2">
    <brk id="9" max="26" man="1"/>
    <brk id="18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B050"/>
  </sheetPr>
  <dimension ref="A1:P97"/>
  <sheetViews>
    <sheetView workbookViewId="0"/>
  </sheetViews>
  <sheetFormatPr defaultRowHeight="13.5"/>
  <cols>
    <col min="1" max="1" width="9" style="29"/>
    <col min="2" max="7" width="9" style="29" customWidth="1"/>
    <col min="8" max="8" width="5.5" style="29" customWidth="1"/>
    <col min="12" max="12" width="22" style="29" customWidth="1"/>
  </cols>
  <sheetData>
    <row r="1" spans="1:16" ht="15" customHeight="1">
      <c r="A1" s="29" t="s">
        <v>582</v>
      </c>
    </row>
    <row r="2" spans="1:16" ht="15" customHeight="1"/>
    <row r="3" spans="1:16" ht="15" customHeight="1">
      <c r="A3" s="29" t="s">
        <v>321</v>
      </c>
      <c r="I3" s="64"/>
    </row>
    <row r="4" spans="1:16" ht="15" customHeight="1">
      <c r="A4" s="30"/>
      <c r="B4" s="30"/>
      <c r="C4" s="30"/>
      <c r="D4" s="30"/>
      <c r="E4" s="30"/>
      <c r="F4" s="30"/>
      <c r="G4" s="30"/>
      <c r="H4" s="30"/>
      <c r="I4" s="36" t="s">
        <v>24</v>
      </c>
      <c r="J4" s="37" t="s">
        <v>25</v>
      </c>
    </row>
    <row r="5" spans="1:16" ht="15" customHeight="1">
      <c r="A5" s="29" t="s">
        <v>256</v>
      </c>
      <c r="I5" s="34"/>
      <c r="P5" s="24"/>
    </row>
    <row r="6" spans="1:16" ht="15" customHeight="1">
      <c r="B6" s="29" t="s">
        <v>257</v>
      </c>
      <c r="I6" s="34">
        <v>2</v>
      </c>
      <c r="J6" s="3">
        <f>I6/227*100</f>
        <v>0.88105726872246704</v>
      </c>
      <c r="P6" s="24"/>
    </row>
    <row r="7" spans="1:16" ht="15" customHeight="1">
      <c r="B7" s="29" t="s">
        <v>258</v>
      </c>
      <c r="I7" s="34">
        <v>8</v>
      </c>
      <c r="J7" s="3">
        <f t="shared" ref="J7:J16" si="0">I7/227*100</f>
        <v>3.5242290748898681</v>
      </c>
      <c r="P7" s="24"/>
    </row>
    <row r="8" spans="1:16" ht="15" customHeight="1">
      <c r="B8" s="29" t="s">
        <v>259</v>
      </c>
      <c r="I8" s="34">
        <v>1</v>
      </c>
      <c r="J8" s="3">
        <f t="shared" si="0"/>
        <v>0.44052863436123352</v>
      </c>
      <c r="P8" s="24"/>
    </row>
    <row r="9" spans="1:16" ht="15" customHeight="1">
      <c r="B9" s="29" t="s">
        <v>260</v>
      </c>
      <c r="I9" s="34">
        <v>4</v>
      </c>
      <c r="J9" s="3">
        <f t="shared" si="0"/>
        <v>1.7621145374449341</v>
      </c>
      <c r="P9" s="24"/>
    </row>
    <row r="10" spans="1:16" ht="15" customHeight="1">
      <c r="B10" s="29" t="s">
        <v>261</v>
      </c>
      <c r="I10" s="34">
        <v>0</v>
      </c>
      <c r="J10" s="3">
        <f t="shared" si="0"/>
        <v>0</v>
      </c>
      <c r="P10" s="24"/>
    </row>
    <row r="11" spans="1:16" ht="15" customHeight="1">
      <c r="B11" s="29" t="s">
        <v>262</v>
      </c>
      <c r="I11" s="34">
        <v>4</v>
      </c>
      <c r="J11" s="3">
        <f t="shared" si="0"/>
        <v>1.7621145374449341</v>
      </c>
      <c r="P11" s="24"/>
    </row>
    <row r="12" spans="1:16" ht="15" customHeight="1">
      <c r="B12" s="29" t="s">
        <v>263</v>
      </c>
      <c r="I12" s="34">
        <v>2</v>
      </c>
      <c r="J12" s="3">
        <f t="shared" si="0"/>
        <v>0.88105726872246704</v>
      </c>
    </row>
    <row r="13" spans="1:16" ht="15" customHeight="1">
      <c r="B13" s="29" t="s">
        <v>264</v>
      </c>
      <c r="I13" s="34">
        <v>3</v>
      </c>
      <c r="J13" s="3">
        <f t="shared" si="0"/>
        <v>1.3215859030837005</v>
      </c>
    </row>
    <row r="14" spans="1:16" ht="15" customHeight="1">
      <c r="B14" s="29" t="s">
        <v>265</v>
      </c>
      <c r="I14" s="34">
        <v>5</v>
      </c>
      <c r="J14" s="3">
        <f t="shared" si="0"/>
        <v>2.2026431718061676</v>
      </c>
    </row>
    <row r="15" spans="1:16" ht="15" customHeight="1">
      <c r="B15" s="29" t="s">
        <v>266</v>
      </c>
      <c r="I15" s="34">
        <v>14</v>
      </c>
      <c r="J15" s="3">
        <f t="shared" si="0"/>
        <v>6.1674008810572687</v>
      </c>
    </row>
    <row r="16" spans="1:16" ht="15" customHeight="1">
      <c r="B16" s="29" t="s">
        <v>18</v>
      </c>
      <c r="I16" s="34">
        <v>2</v>
      </c>
      <c r="J16" s="3">
        <f t="shared" si="0"/>
        <v>0.88105726872246704</v>
      </c>
    </row>
    <row r="17" spans="1:10" ht="15" customHeight="1">
      <c r="I17" s="34"/>
      <c r="J17" s="3"/>
    </row>
    <row r="18" spans="1:10" ht="15" customHeight="1">
      <c r="A18" s="29" t="s">
        <v>267</v>
      </c>
      <c r="I18" s="34"/>
      <c r="J18" s="3"/>
    </row>
    <row r="19" spans="1:10" ht="15" customHeight="1">
      <c r="B19" s="29" t="s">
        <v>268</v>
      </c>
      <c r="I19" s="34">
        <v>93</v>
      </c>
      <c r="J19" s="3">
        <f t="shared" ref="J19:J25" si="1">I19/227*100</f>
        <v>40.969162995594715</v>
      </c>
    </row>
    <row r="20" spans="1:10" ht="15" customHeight="1">
      <c r="B20" s="29" t="s">
        <v>269</v>
      </c>
      <c r="I20" s="34">
        <v>132</v>
      </c>
      <c r="J20" s="3">
        <f t="shared" si="1"/>
        <v>58.149779735682813</v>
      </c>
    </row>
    <row r="21" spans="1:10" ht="15" customHeight="1">
      <c r="B21" s="29" t="s">
        <v>270</v>
      </c>
      <c r="I21" s="34">
        <v>30</v>
      </c>
      <c r="J21" s="3">
        <f t="shared" si="1"/>
        <v>13.215859030837004</v>
      </c>
    </row>
    <row r="22" spans="1:10" ht="15" customHeight="1">
      <c r="B22" s="29" t="s">
        <v>271</v>
      </c>
      <c r="I22" s="34">
        <v>0</v>
      </c>
      <c r="J22" s="3">
        <f t="shared" si="1"/>
        <v>0</v>
      </c>
    </row>
    <row r="23" spans="1:10" ht="15" customHeight="1">
      <c r="B23" s="29" t="s">
        <v>272</v>
      </c>
      <c r="I23" s="34">
        <v>1</v>
      </c>
      <c r="J23" s="3">
        <f t="shared" si="1"/>
        <v>0.44052863436123352</v>
      </c>
    </row>
    <row r="24" spans="1:10" ht="15" customHeight="1">
      <c r="B24" s="29" t="s">
        <v>273</v>
      </c>
      <c r="I24" s="34">
        <v>0</v>
      </c>
      <c r="J24" s="3">
        <f t="shared" si="1"/>
        <v>0</v>
      </c>
    </row>
    <row r="25" spans="1:10" ht="15" customHeight="1">
      <c r="B25" s="29" t="s">
        <v>18</v>
      </c>
      <c r="I25" s="34">
        <v>1</v>
      </c>
      <c r="J25" s="3">
        <f t="shared" si="1"/>
        <v>0.44052863436123352</v>
      </c>
    </row>
    <row r="26" spans="1:10" ht="15" customHeight="1">
      <c r="I26" s="34"/>
      <c r="J26" s="3"/>
    </row>
    <row r="27" spans="1:10" ht="15" customHeight="1">
      <c r="A27" s="29" t="s">
        <v>274</v>
      </c>
      <c r="I27" s="34"/>
      <c r="J27" s="3"/>
    </row>
    <row r="28" spans="1:10" ht="15" customHeight="1">
      <c r="B28" s="29" t="s">
        <v>275</v>
      </c>
      <c r="I28" s="34">
        <v>1</v>
      </c>
      <c r="J28" s="3">
        <f t="shared" ref="J28:J37" si="2">I28/227*100</f>
        <v>0.44052863436123352</v>
      </c>
    </row>
    <row r="29" spans="1:10" ht="15" customHeight="1">
      <c r="B29" s="29" t="s">
        <v>276</v>
      </c>
      <c r="I29" s="34">
        <v>3</v>
      </c>
      <c r="J29" s="3">
        <f t="shared" si="2"/>
        <v>1.3215859030837005</v>
      </c>
    </row>
    <row r="30" spans="1:10" ht="15" customHeight="1">
      <c r="B30" s="29" t="s">
        <v>277</v>
      </c>
      <c r="I30" s="34">
        <v>8</v>
      </c>
      <c r="J30" s="3">
        <f t="shared" si="2"/>
        <v>3.5242290748898681</v>
      </c>
    </row>
    <row r="31" spans="1:10" ht="15" customHeight="1">
      <c r="B31" s="29" t="s">
        <v>278</v>
      </c>
      <c r="I31" s="34">
        <v>0</v>
      </c>
      <c r="J31" s="3">
        <f t="shared" si="2"/>
        <v>0</v>
      </c>
    </row>
    <row r="32" spans="1:10" ht="15" customHeight="1">
      <c r="B32" s="29" t="s">
        <v>279</v>
      </c>
      <c r="I32" s="34">
        <v>0</v>
      </c>
      <c r="J32" s="3">
        <f t="shared" si="2"/>
        <v>0</v>
      </c>
    </row>
    <row r="33" spans="1:10" ht="15" customHeight="1">
      <c r="B33" s="29" t="s">
        <v>280</v>
      </c>
      <c r="I33" s="34">
        <v>0</v>
      </c>
      <c r="J33" s="3">
        <f t="shared" si="2"/>
        <v>0</v>
      </c>
    </row>
    <row r="34" spans="1:10" ht="15" customHeight="1">
      <c r="B34" s="29" t="s">
        <v>18</v>
      </c>
      <c r="I34" s="34">
        <v>0</v>
      </c>
      <c r="J34" s="3">
        <f t="shared" si="2"/>
        <v>0</v>
      </c>
    </row>
    <row r="35" spans="1:10" ht="15" customHeight="1">
      <c r="I35" s="34"/>
      <c r="J35" s="3">
        <f t="shared" si="2"/>
        <v>0</v>
      </c>
    </row>
    <row r="36" spans="1:10" ht="15" customHeight="1">
      <c r="A36" s="29" t="s">
        <v>23</v>
      </c>
      <c r="I36" s="34">
        <v>3</v>
      </c>
      <c r="J36" s="90">
        <f t="shared" si="2"/>
        <v>1.3215859030837005</v>
      </c>
    </row>
    <row r="37" spans="1:10" ht="15" customHeight="1" thickBot="1">
      <c r="A37" s="77" t="s">
        <v>2</v>
      </c>
      <c r="B37" s="77"/>
      <c r="C37" s="77"/>
      <c r="D37" s="77"/>
      <c r="E37" s="77"/>
      <c r="F37" s="77"/>
      <c r="G37" s="77"/>
      <c r="H37" s="77"/>
      <c r="I37" s="57">
        <f>SUM(I6:I36)</f>
        <v>317</v>
      </c>
      <c r="J37" s="3">
        <f t="shared" si="2"/>
        <v>139.647577092511</v>
      </c>
    </row>
    <row r="38" spans="1:10" ht="15" customHeight="1" thickTop="1">
      <c r="A38" s="79" t="s">
        <v>315</v>
      </c>
      <c r="B38" s="79"/>
      <c r="C38" s="79"/>
      <c r="D38" s="79"/>
      <c r="E38" s="79"/>
      <c r="F38" s="79"/>
      <c r="G38" s="79"/>
      <c r="H38" s="79"/>
      <c r="I38" s="80">
        <v>227</v>
      </c>
      <c r="J38" s="103">
        <v>100</v>
      </c>
    </row>
    <row r="39" spans="1:10" ht="15" customHeight="1"/>
    <row r="40" spans="1:10" ht="15" customHeight="1">
      <c r="A40" s="29" t="s">
        <v>322</v>
      </c>
      <c r="B40"/>
      <c r="C40" s="64"/>
    </row>
    <row r="41" spans="1:10" ht="15" customHeight="1">
      <c r="A41" s="30"/>
      <c r="B41" s="136"/>
      <c r="C41" s="36" t="s">
        <v>24</v>
      </c>
      <c r="D41" s="37" t="s">
        <v>25</v>
      </c>
    </row>
    <row r="42" spans="1:10" ht="15" customHeight="1">
      <c r="A42" s="29" t="s">
        <v>525</v>
      </c>
      <c r="C42" s="88">
        <v>167</v>
      </c>
      <c r="D42" s="3">
        <f>C42/227*100</f>
        <v>73.568281938325995</v>
      </c>
    </row>
    <row r="43" spans="1:10" ht="15" customHeight="1">
      <c r="A43" s="29" t="s">
        <v>747</v>
      </c>
      <c r="C43" s="88">
        <v>52</v>
      </c>
      <c r="D43" s="3">
        <f t="shared" ref="D43:D50" si="3">C43/227*100</f>
        <v>22.907488986784141</v>
      </c>
    </row>
    <row r="44" spans="1:10" ht="15" customHeight="1">
      <c r="A44" s="29" t="s">
        <v>748</v>
      </c>
      <c r="C44" s="88">
        <v>37</v>
      </c>
      <c r="D44" s="3">
        <f t="shared" si="3"/>
        <v>16.299559471365637</v>
      </c>
    </row>
    <row r="45" spans="1:10" ht="15" customHeight="1">
      <c r="A45" s="29" t="s">
        <v>749</v>
      </c>
      <c r="C45" s="88">
        <v>24</v>
      </c>
      <c r="D45" s="3">
        <f t="shared" si="3"/>
        <v>10.572687224669604</v>
      </c>
    </row>
    <row r="46" spans="1:10" ht="15" customHeight="1">
      <c r="A46" s="29" t="s">
        <v>750</v>
      </c>
      <c r="C46" s="88">
        <v>9</v>
      </c>
      <c r="D46" s="3">
        <f t="shared" si="3"/>
        <v>3.9647577092511015</v>
      </c>
    </row>
    <row r="47" spans="1:10" ht="15" customHeight="1">
      <c r="A47" s="29" t="s">
        <v>751</v>
      </c>
      <c r="C47" s="88">
        <v>9</v>
      </c>
      <c r="D47" s="3">
        <f t="shared" si="3"/>
        <v>3.9647577092511015</v>
      </c>
    </row>
    <row r="48" spans="1:10" ht="15" customHeight="1">
      <c r="A48" s="29" t="s">
        <v>752</v>
      </c>
      <c r="C48" s="135">
        <v>6</v>
      </c>
      <c r="D48" s="3">
        <f t="shared" si="3"/>
        <v>2.643171806167401</v>
      </c>
    </row>
    <row r="49" spans="1:4" ht="15" customHeight="1">
      <c r="A49" s="29" t="s">
        <v>746</v>
      </c>
      <c r="C49" s="135">
        <v>0</v>
      </c>
      <c r="D49" s="3">
        <f t="shared" si="3"/>
        <v>0</v>
      </c>
    </row>
    <row r="50" spans="1:4" ht="15" customHeight="1">
      <c r="A50" s="29" t="s">
        <v>23</v>
      </c>
      <c r="C50" s="34">
        <v>10</v>
      </c>
      <c r="D50" s="3">
        <f t="shared" si="3"/>
        <v>4.4052863436123353</v>
      </c>
    </row>
    <row r="51" spans="1:4" ht="15" customHeight="1" thickBot="1">
      <c r="A51" s="77" t="s">
        <v>2</v>
      </c>
      <c r="B51" s="70"/>
      <c r="C51" s="57">
        <f>SUM(C42:C50)</f>
        <v>314</v>
      </c>
      <c r="D51" s="134">
        <f>SUM(D42:D50)</f>
        <v>138.32599118942733</v>
      </c>
    </row>
    <row r="52" spans="1:4" ht="15" customHeight="1" thickTop="1">
      <c r="A52" s="93" t="s">
        <v>315</v>
      </c>
      <c r="B52" s="137"/>
      <c r="C52" s="92">
        <v>227</v>
      </c>
      <c r="D52" s="103">
        <v>100</v>
      </c>
    </row>
    <row r="53" spans="1:4" ht="18" customHeight="1"/>
    <row r="54" spans="1:4" ht="18" customHeight="1"/>
    <row r="55" spans="1:4" ht="18" customHeight="1"/>
    <row r="56" spans="1:4" ht="18" customHeight="1"/>
    <row r="57" spans="1:4" ht="18" customHeight="1"/>
    <row r="58" spans="1:4" ht="18" customHeight="1"/>
    <row r="59" spans="1:4" ht="18" customHeight="1"/>
    <row r="60" spans="1:4" ht="18" customHeight="1"/>
    <row r="61" spans="1:4" ht="18" customHeight="1"/>
    <row r="62" spans="1:4" ht="18" customHeight="1"/>
    <row r="63" spans="1:4" ht="18" customHeight="1"/>
    <row r="64" spans="1: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（問5-5）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00B050"/>
  </sheetPr>
  <dimension ref="B1:Q97"/>
  <sheetViews>
    <sheetView workbookViewId="0"/>
  </sheetViews>
  <sheetFormatPr defaultRowHeight="13.5"/>
  <cols>
    <col min="2" max="2" width="9" style="29"/>
    <col min="6" max="6" width="9" style="29"/>
    <col min="8" max="8" width="9" style="29"/>
    <col min="15" max="15" width="4.875" customWidth="1"/>
  </cols>
  <sheetData>
    <row r="1" spans="2:17" ht="15.95" customHeight="1">
      <c r="B1" s="29" t="s">
        <v>596</v>
      </c>
    </row>
    <row r="2" spans="2:17" ht="15.95" customHeight="1"/>
    <row r="3" spans="2:17" ht="15.95" customHeight="1">
      <c r="B3" s="29" t="s">
        <v>281</v>
      </c>
      <c r="D3" s="64"/>
      <c r="H3" s="29" t="s">
        <v>300</v>
      </c>
    </row>
    <row r="4" spans="2:17" ht="15.95" customHeight="1">
      <c r="B4" s="30"/>
      <c r="C4" s="30"/>
      <c r="D4" s="36" t="s">
        <v>24</v>
      </c>
      <c r="E4" s="119" t="s">
        <v>25</v>
      </c>
      <c r="F4"/>
      <c r="G4" s="29"/>
      <c r="H4" s="30"/>
      <c r="I4" s="30"/>
      <c r="J4" s="30"/>
      <c r="K4" s="30"/>
      <c r="L4" s="30"/>
      <c r="M4" s="30"/>
      <c r="N4" s="30"/>
      <c r="O4" s="30"/>
      <c r="P4" s="36" t="s">
        <v>24</v>
      </c>
      <c r="Q4" s="119" t="s">
        <v>25</v>
      </c>
    </row>
    <row r="5" spans="2:17" ht="15.95" customHeight="1">
      <c r="B5" s="29" t="s">
        <v>525</v>
      </c>
      <c r="C5" s="29"/>
      <c r="D5" s="34">
        <v>16</v>
      </c>
      <c r="E5" s="3">
        <f>D5/227*100</f>
        <v>7.0484581497797363</v>
      </c>
      <c r="F5" s="27"/>
      <c r="G5" s="29"/>
      <c r="H5" s="29" t="s">
        <v>256</v>
      </c>
      <c r="I5" s="29"/>
      <c r="J5" s="29"/>
      <c r="K5" s="29"/>
      <c r="L5" s="29"/>
      <c r="M5" s="29"/>
      <c r="N5" s="29"/>
      <c r="O5" s="29"/>
      <c r="P5" s="34"/>
    </row>
    <row r="6" spans="2:17" ht="15.95" customHeight="1">
      <c r="B6" s="29" t="s">
        <v>755</v>
      </c>
      <c r="C6" s="29"/>
      <c r="D6" s="34">
        <v>46</v>
      </c>
      <c r="E6" s="3">
        <f t="shared" ref="E6:E16" si="0">D6/227*100</f>
        <v>20.264317180616739</v>
      </c>
      <c r="F6" s="27"/>
      <c r="G6" s="29"/>
      <c r="I6" s="29" t="s">
        <v>257</v>
      </c>
      <c r="J6" s="29"/>
      <c r="K6" s="29"/>
      <c r="L6" s="29"/>
      <c r="M6" s="29"/>
      <c r="N6" s="29"/>
      <c r="O6" s="29"/>
      <c r="P6" s="34">
        <v>0</v>
      </c>
      <c r="Q6" s="3">
        <f>P6/227*100</f>
        <v>0</v>
      </c>
    </row>
    <row r="7" spans="2:17" ht="15.95" customHeight="1">
      <c r="B7" s="29" t="s">
        <v>756</v>
      </c>
      <c r="C7" s="29"/>
      <c r="D7" s="34">
        <v>50</v>
      </c>
      <c r="E7" s="3">
        <f t="shared" si="0"/>
        <v>22.026431718061673</v>
      </c>
      <c r="F7" s="27"/>
      <c r="G7" s="29"/>
      <c r="I7" s="29" t="s">
        <v>258</v>
      </c>
      <c r="J7" s="29"/>
      <c r="K7" s="29"/>
      <c r="L7" s="29"/>
      <c r="M7" s="29"/>
      <c r="N7" s="29"/>
      <c r="O7" s="29"/>
      <c r="P7" s="34">
        <v>2</v>
      </c>
      <c r="Q7" s="3">
        <f t="shared" ref="Q7:Q16" si="1">P7/227*100</f>
        <v>0.88105726872246704</v>
      </c>
    </row>
    <row r="8" spans="2:17" ht="15.95" customHeight="1">
      <c r="B8" s="29" t="s">
        <v>757</v>
      </c>
      <c r="C8" s="29"/>
      <c r="D8" s="34">
        <v>32</v>
      </c>
      <c r="E8" s="3">
        <f t="shared" si="0"/>
        <v>14.096916299559473</v>
      </c>
      <c r="F8" s="27"/>
      <c r="G8" s="29"/>
      <c r="I8" s="29" t="s">
        <v>259</v>
      </c>
      <c r="J8" s="29"/>
      <c r="K8" s="29"/>
      <c r="L8" s="29"/>
      <c r="M8" s="29"/>
      <c r="N8" s="29"/>
      <c r="O8" s="29"/>
      <c r="P8" s="34">
        <v>1</v>
      </c>
      <c r="Q8" s="3">
        <f t="shared" si="1"/>
        <v>0.44052863436123352</v>
      </c>
    </row>
    <row r="9" spans="2:17" ht="15.95" customHeight="1">
      <c r="B9" s="29" t="s">
        <v>758</v>
      </c>
      <c r="C9" s="29"/>
      <c r="D9" s="34">
        <v>38</v>
      </c>
      <c r="E9" s="3">
        <f t="shared" si="0"/>
        <v>16.740088105726873</v>
      </c>
      <c r="F9" s="27"/>
      <c r="G9" s="29"/>
      <c r="I9" s="29" t="s">
        <v>260</v>
      </c>
      <c r="J9" s="29"/>
      <c r="K9" s="29"/>
      <c r="L9" s="29"/>
      <c r="M9" s="29"/>
      <c r="N9" s="29"/>
      <c r="O9" s="29"/>
      <c r="P9" s="34">
        <v>0</v>
      </c>
      <c r="Q9" s="3">
        <f t="shared" si="1"/>
        <v>0</v>
      </c>
    </row>
    <row r="10" spans="2:17" ht="15.95" customHeight="1">
      <c r="B10" s="29" t="s">
        <v>759</v>
      </c>
      <c r="C10" s="29"/>
      <c r="D10" s="34">
        <v>15</v>
      </c>
      <c r="E10" s="3">
        <f t="shared" si="0"/>
        <v>6.607929515418502</v>
      </c>
      <c r="F10" s="27"/>
      <c r="G10" s="29"/>
      <c r="I10" s="29" t="s">
        <v>261</v>
      </c>
      <c r="J10" s="29"/>
      <c r="K10" s="29"/>
      <c r="L10" s="29"/>
      <c r="M10" s="29"/>
      <c r="N10" s="29"/>
      <c r="O10" s="29"/>
      <c r="P10" s="34">
        <v>0</v>
      </c>
      <c r="Q10" s="3">
        <f t="shared" si="1"/>
        <v>0</v>
      </c>
    </row>
    <row r="11" spans="2:17" ht="15.95" customHeight="1">
      <c r="B11" s="29" t="s">
        <v>740</v>
      </c>
      <c r="C11" s="29"/>
      <c r="D11" s="34">
        <v>4</v>
      </c>
      <c r="E11" s="3">
        <f t="shared" si="0"/>
        <v>1.7621145374449341</v>
      </c>
      <c r="F11" s="27"/>
      <c r="G11" s="29"/>
      <c r="I11" s="29" t="s">
        <v>262</v>
      </c>
      <c r="J11" s="29"/>
      <c r="K11" s="29"/>
      <c r="L11" s="29"/>
      <c r="M11" s="29"/>
      <c r="N11" s="29"/>
      <c r="O11" s="29"/>
      <c r="P11" s="34">
        <v>1</v>
      </c>
      <c r="Q11" s="3">
        <f t="shared" si="1"/>
        <v>0.44052863436123352</v>
      </c>
    </row>
    <row r="12" spans="2:17" ht="15.95" customHeight="1">
      <c r="B12" s="29" t="s">
        <v>741</v>
      </c>
      <c r="C12" s="29"/>
      <c r="D12" s="34">
        <v>4</v>
      </c>
      <c r="E12" s="3">
        <f t="shared" si="0"/>
        <v>1.7621145374449341</v>
      </c>
      <c r="F12" s="27"/>
      <c r="G12" s="29"/>
      <c r="I12" s="29" t="s">
        <v>263</v>
      </c>
      <c r="J12" s="29"/>
      <c r="K12" s="29"/>
      <c r="L12" s="29"/>
      <c r="M12" s="29"/>
      <c r="N12" s="29"/>
      <c r="O12" s="29"/>
      <c r="P12" s="34">
        <v>0</v>
      </c>
      <c r="Q12" s="3">
        <f t="shared" si="1"/>
        <v>0</v>
      </c>
    </row>
    <row r="13" spans="2:17" ht="15.95" customHeight="1">
      <c r="B13" s="29" t="s">
        <v>742</v>
      </c>
      <c r="C13" s="29"/>
      <c r="D13" s="34">
        <v>0</v>
      </c>
      <c r="E13" s="3">
        <f t="shared" si="0"/>
        <v>0</v>
      </c>
      <c r="F13"/>
      <c r="G13" s="29"/>
      <c r="I13" s="29" t="s">
        <v>264</v>
      </c>
      <c r="J13" s="29"/>
      <c r="K13" s="29"/>
      <c r="L13" s="29"/>
      <c r="M13" s="29"/>
      <c r="N13" s="29"/>
      <c r="O13" s="29"/>
      <c r="P13" s="34">
        <v>1</v>
      </c>
      <c r="Q13" s="3">
        <f t="shared" si="1"/>
        <v>0.44052863436123352</v>
      </c>
    </row>
    <row r="14" spans="2:17" ht="15.95" customHeight="1">
      <c r="B14" s="29" t="s">
        <v>743</v>
      </c>
      <c r="C14" s="29"/>
      <c r="D14" s="34">
        <v>0</v>
      </c>
      <c r="E14" s="3">
        <f t="shared" si="0"/>
        <v>0</v>
      </c>
      <c r="F14"/>
      <c r="G14" s="29"/>
      <c r="I14" s="29" t="s">
        <v>265</v>
      </c>
      <c r="J14" s="29"/>
      <c r="K14" s="29"/>
      <c r="L14" s="29"/>
      <c r="M14" s="29"/>
      <c r="N14" s="29"/>
      <c r="O14" s="29"/>
      <c r="P14" s="34">
        <v>1</v>
      </c>
      <c r="Q14" s="3">
        <f t="shared" si="1"/>
        <v>0.44052863436123352</v>
      </c>
    </row>
    <row r="15" spans="2:17" ht="15.95" customHeight="1">
      <c r="B15" s="29" t="s">
        <v>753</v>
      </c>
      <c r="C15" s="29"/>
      <c r="D15" s="34">
        <v>0</v>
      </c>
      <c r="E15" s="3">
        <f t="shared" si="0"/>
        <v>0</v>
      </c>
      <c r="F15"/>
      <c r="G15" s="29"/>
      <c r="I15" s="29" t="s">
        <v>266</v>
      </c>
      <c r="J15" s="29"/>
      <c r="K15" s="29"/>
      <c r="L15" s="29"/>
      <c r="M15" s="29"/>
      <c r="N15" s="29"/>
      <c r="O15" s="29"/>
      <c r="P15" s="34">
        <v>7</v>
      </c>
      <c r="Q15" s="3">
        <f t="shared" si="1"/>
        <v>3.0837004405286343</v>
      </c>
    </row>
    <row r="16" spans="2:17" ht="15.95" customHeight="1">
      <c r="B16" s="29" t="s">
        <v>23</v>
      </c>
      <c r="C16" s="29"/>
      <c r="D16" s="34">
        <v>8</v>
      </c>
      <c r="E16" s="3">
        <f t="shared" si="0"/>
        <v>3.5242290748898681</v>
      </c>
      <c r="F16"/>
      <c r="G16" s="29"/>
      <c r="I16" s="29" t="s">
        <v>18</v>
      </c>
      <c r="J16" s="29"/>
      <c r="K16" s="29"/>
      <c r="L16" s="29"/>
      <c r="M16" s="29"/>
      <c r="N16" s="29"/>
      <c r="O16" s="29"/>
      <c r="P16" s="34">
        <v>1</v>
      </c>
      <c r="Q16" s="3">
        <f t="shared" si="1"/>
        <v>0.44052863436123352</v>
      </c>
    </row>
    <row r="17" spans="2:17" ht="15.95" customHeight="1">
      <c r="B17" s="30" t="s">
        <v>2</v>
      </c>
      <c r="C17" s="30"/>
      <c r="D17" s="35">
        <v>227</v>
      </c>
      <c r="E17" s="21">
        <v>100</v>
      </c>
      <c r="F17"/>
      <c r="G17" s="29"/>
      <c r="I17" s="29"/>
      <c r="J17" s="29"/>
      <c r="K17" s="29"/>
      <c r="L17" s="29"/>
      <c r="M17" s="29"/>
      <c r="N17" s="29"/>
      <c r="O17" s="29"/>
      <c r="P17" s="34"/>
      <c r="Q17" s="3"/>
    </row>
    <row r="18" spans="2:17" ht="15.95" customHeight="1">
      <c r="G18" s="3"/>
      <c r="H18" s="29" t="s">
        <v>267</v>
      </c>
      <c r="I18" s="29"/>
      <c r="J18" s="29"/>
      <c r="K18" s="29"/>
      <c r="L18" s="29"/>
      <c r="M18" s="29"/>
      <c r="N18" s="29"/>
      <c r="O18" s="29"/>
      <c r="P18" s="34"/>
      <c r="Q18" s="3"/>
    </row>
    <row r="19" spans="2:17" ht="15.95" customHeight="1">
      <c r="B19" s="30"/>
      <c r="C19" s="30"/>
      <c r="D19" s="122"/>
      <c r="E19" s="118" t="s">
        <v>754</v>
      </c>
      <c r="F19"/>
      <c r="G19" s="29"/>
      <c r="I19" s="29" t="s">
        <v>268</v>
      </c>
      <c r="J19" s="29"/>
      <c r="K19" s="29"/>
      <c r="L19" s="29"/>
      <c r="M19" s="29"/>
      <c r="N19" s="29"/>
      <c r="O19" s="29"/>
      <c r="P19" s="34">
        <v>57</v>
      </c>
      <c r="Q19" s="3">
        <f t="shared" ref="Q19:Q25" si="2">P19/227*100</f>
        <v>25.110132158590311</v>
      </c>
    </row>
    <row r="20" spans="2:17" ht="15.95" customHeight="1">
      <c r="B20" s="29" t="s">
        <v>48</v>
      </c>
      <c r="C20" s="29"/>
      <c r="E20" s="89">
        <v>6.3</v>
      </c>
      <c r="F20"/>
      <c r="G20" s="29"/>
      <c r="I20" s="29" t="s">
        <v>269</v>
      </c>
      <c r="J20" s="29"/>
      <c r="K20" s="29"/>
      <c r="L20" s="29"/>
      <c r="M20" s="29"/>
      <c r="N20" s="29"/>
      <c r="O20" s="29"/>
      <c r="P20" s="34">
        <v>93</v>
      </c>
      <c r="Q20" s="3">
        <f t="shared" si="2"/>
        <v>40.969162995594715</v>
      </c>
    </row>
    <row r="21" spans="2:17" ht="15.95" customHeight="1">
      <c r="B21" s="29" t="s">
        <v>49</v>
      </c>
      <c r="C21" s="29"/>
      <c r="E21" s="89">
        <v>6.2</v>
      </c>
      <c r="F21"/>
      <c r="G21" s="29"/>
      <c r="I21" s="29" t="s">
        <v>270</v>
      </c>
      <c r="J21" s="29"/>
      <c r="K21" s="29"/>
      <c r="L21" s="29"/>
      <c r="M21" s="29"/>
      <c r="N21" s="29"/>
      <c r="O21" s="29"/>
      <c r="P21" s="34">
        <v>12</v>
      </c>
      <c r="Q21" s="3">
        <f t="shared" si="2"/>
        <v>5.286343612334802</v>
      </c>
    </row>
    <row r="22" spans="2:17" ht="15.95" customHeight="1">
      <c r="B22" s="29" t="s">
        <v>65</v>
      </c>
      <c r="C22" s="29"/>
      <c r="E22" s="89">
        <v>6.7</v>
      </c>
      <c r="F22"/>
      <c r="G22" s="29"/>
      <c r="I22" s="29" t="s">
        <v>271</v>
      </c>
      <c r="J22" s="29"/>
      <c r="K22" s="29"/>
      <c r="L22" s="29"/>
      <c r="M22" s="29"/>
      <c r="N22" s="29"/>
      <c r="O22" s="29"/>
      <c r="P22" s="34">
        <v>0</v>
      </c>
      <c r="Q22" s="3">
        <f t="shared" si="2"/>
        <v>0</v>
      </c>
    </row>
    <row r="23" spans="2:17" ht="15.95" customHeight="1">
      <c r="B23" s="74" t="s">
        <v>64</v>
      </c>
      <c r="C23" s="74"/>
      <c r="D23" s="99"/>
      <c r="E23" s="90">
        <v>6.2</v>
      </c>
      <c r="F23"/>
      <c r="G23" s="29"/>
      <c r="I23" s="29" t="s">
        <v>272</v>
      </c>
      <c r="J23" s="29"/>
      <c r="K23" s="29"/>
      <c r="L23" s="29"/>
      <c r="M23" s="29"/>
      <c r="N23" s="29"/>
      <c r="O23" s="29"/>
      <c r="P23" s="34">
        <v>0</v>
      </c>
      <c r="Q23" s="3">
        <f t="shared" si="2"/>
        <v>0</v>
      </c>
    </row>
    <row r="24" spans="2:17" ht="15.95" customHeight="1">
      <c r="G24" s="3"/>
      <c r="I24" s="29" t="s">
        <v>273</v>
      </c>
      <c r="J24" s="29"/>
      <c r="K24" s="29"/>
      <c r="L24" s="29"/>
      <c r="M24" s="29"/>
      <c r="N24" s="29"/>
      <c r="O24" s="29"/>
      <c r="P24" s="34">
        <v>0</v>
      </c>
      <c r="Q24" s="3">
        <f t="shared" si="2"/>
        <v>0</v>
      </c>
    </row>
    <row r="25" spans="2:17" ht="15.95" customHeight="1">
      <c r="B25" s="29" t="s">
        <v>836</v>
      </c>
      <c r="G25" s="3"/>
      <c r="I25" s="29" t="s">
        <v>18</v>
      </c>
      <c r="J25" s="29"/>
      <c r="K25" s="29"/>
      <c r="L25" s="29"/>
      <c r="M25" s="29"/>
      <c r="N25" s="29"/>
      <c r="O25" s="29"/>
      <c r="P25" s="34">
        <v>0</v>
      </c>
      <c r="Q25" s="3">
        <f t="shared" si="2"/>
        <v>0</v>
      </c>
    </row>
    <row r="26" spans="2:17" ht="15.95" customHeight="1">
      <c r="B26" s="30"/>
      <c r="C26" s="122"/>
      <c r="D26" s="36" t="s">
        <v>24</v>
      </c>
      <c r="E26" s="138" t="s">
        <v>25</v>
      </c>
      <c r="G26" s="3"/>
      <c r="I26" s="29"/>
      <c r="J26" s="29"/>
      <c r="K26" s="29"/>
      <c r="L26" s="29"/>
      <c r="M26" s="29"/>
      <c r="N26" s="29"/>
      <c r="O26" s="29"/>
      <c r="P26" s="34"/>
      <c r="Q26" s="3"/>
    </row>
    <row r="27" spans="2:17" ht="15.95" customHeight="1">
      <c r="B27" s="30" t="s">
        <v>837</v>
      </c>
      <c r="C27" s="122"/>
      <c r="D27" s="35">
        <v>227</v>
      </c>
      <c r="E27" s="174">
        <v>100</v>
      </c>
      <c r="G27" s="3"/>
      <c r="H27" s="29" t="s">
        <v>274</v>
      </c>
      <c r="I27" s="29"/>
      <c r="J27" s="29"/>
      <c r="K27" s="29"/>
      <c r="L27" s="29"/>
      <c r="M27" s="29"/>
      <c r="N27" s="29"/>
      <c r="O27" s="29"/>
      <c r="P27" s="34"/>
      <c r="Q27" s="3"/>
    </row>
    <row r="28" spans="2:17" ht="15.95" customHeight="1">
      <c r="G28" s="3"/>
      <c r="I28" s="29" t="s">
        <v>275</v>
      </c>
      <c r="J28" s="29"/>
      <c r="K28" s="29"/>
      <c r="L28" s="29"/>
      <c r="M28" s="29"/>
      <c r="N28" s="29"/>
      <c r="O28" s="29"/>
      <c r="P28" s="34">
        <v>0</v>
      </c>
      <c r="Q28" s="3">
        <v>0</v>
      </c>
    </row>
    <row r="29" spans="2:17" ht="15.95" customHeight="1">
      <c r="B29" s="29" t="s">
        <v>299</v>
      </c>
      <c r="C29" s="29"/>
      <c r="E29" s="64"/>
      <c r="G29" s="12"/>
      <c r="I29" s="29" t="s">
        <v>276</v>
      </c>
      <c r="J29" s="29"/>
      <c r="K29" s="29"/>
      <c r="L29" s="29"/>
      <c r="M29" s="29"/>
      <c r="N29" s="29"/>
      <c r="O29" s="29"/>
      <c r="P29" s="34">
        <v>0</v>
      </c>
      <c r="Q29" s="3">
        <v>0</v>
      </c>
    </row>
    <row r="30" spans="2:17" ht="15.95" customHeight="1">
      <c r="B30" s="30"/>
      <c r="C30" s="30"/>
      <c r="D30" s="136" t="s">
        <v>245</v>
      </c>
      <c r="E30" s="36" t="s">
        <v>24</v>
      </c>
      <c r="F30" s="119" t="s">
        <v>25</v>
      </c>
      <c r="I30" s="29" t="s">
        <v>277</v>
      </c>
      <c r="J30" s="29"/>
      <c r="K30" s="29"/>
      <c r="L30" s="29"/>
      <c r="M30" s="29"/>
      <c r="N30" s="29"/>
      <c r="O30" s="29"/>
      <c r="P30" s="34">
        <v>0</v>
      </c>
      <c r="Q30" s="3">
        <v>0</v>
      </c>
    </row>
    <row r="31" spans="2:17" ht="15.95" customHeight="1">
      <c r="B31" s="29" t="s">
        <v>241</v>
      </c>
      <c r="C31" s="29"/>
      <c r="E31" s="34"/>
      <c r="F31"/>
      <c r="I31" s="29" t="s">
        <v>278</v>
      </c>
      <c r="J31" s="29"/>
      <c r="K31" s="29"/>
      <c r="L31" s="29"/>
      <c r="M31" s="29"/>
      <c r="N31" s="29"/>
      <c r="O31" s="29"/>
      <c r="P31" s="34">
        <v>0</v>
      </c>
      <c r="Q31" s="3">
        <v>0</v>
      </c>
    </row>
    <row r="32" spans="2:17" ht="15.95" customHeight="1">
      <c r="D32" s="29" t="s">
        <v>524</v>
      </c>
      <c r="E32" s="82">
        <v>11</v>
      </c>
      <c r="F32" s="3">
        <f>E32/227*100</f>
        <v>4.8458149779735686</v>
      </c>
      <c r="I32" s="29" t="s">
        <v>279</v>
      </c>
      <c r="J32" s="29"/>
      <c r="K32" s="29"/>
      <c r="L32" s="29"/>
      <c r="M32" s="29"/>
      <c r="N32" s="29"/>
      <c r="O32" s="29"/>
      <c r="P32" s="34">
        <v>0</v>
      </c>
      <c r="Q32" s="3">
        <v>0</v>
      </c>
    </row>
    <row r="33" spans="2:17" ht="15.95" customHeight="1">
      <c r="D33" s="29" t="s">
        <v>543</v>
      </c>
      <c r="E33" s="82">
        <v>3</v>
      </c>
      <c r="F33" s="3">
        <f t="shared" ref="F33:F38" si="3">E33/227*100</f>
        <v>1.3215859030837005</v>
      </c>
      <c r="I33" s="29" t="s">
        <v>280</v>
      </c>
      <c r="J33" s="29"/>
      <c r="K33" s="29"/>
      <c r="L33" s="29"/>
      <c r="M33" s="29"/>
      <c r="N33" s="29"/>
      <c r="O33" s="29"/>
      <c r="P33" s="34">
        <v>0</v>
      </c>
      <c r="Q33" s="3">
        <v>0</v>
      </c>
    </row>
    <row r="34" spans="2:17" ht="15.95" customHeight="1">
      <c r="D34" s="29" t="s">
        <v>558</v>
      </c>
      <c r="E34" s="82">
        <v>5</v>
      </c>
      <c r="F34" s="3">
        <f t="shared" si="3"/>
        <v>2.2026431718061676</v>
      </c>
      <c r="I34" s="29" t="s">
        <v>18</v>
      </c>
      <c r="J34" s="29"/>
      <c r="K34" s="29"/>
      <c r="L34" s="29"/>
      <c r="M34" s="29"/>
      <c r="N34" s="29"/>
      <c r="O34" s="29"/>
      <c r="P34" s="34">
        <v>0</v>
      </c>
      <c r="Q34" s="3">
        <v>0</v>
      </c>
    </row>
    <row r="35" spans="2:17" ht="15.95" customHeight="1">
      <c r="D35" s="29" t="s">
        <v>568</v>
      </c>
      <c r="E35" s="82">
        <v>2</v>
      </c>
      <c r="F35" s="3">
        <f t="shared" si="3"/>
        <v>0.88105726872246704</v>
      </c>
      <c r="I35" s="29"/>
      <c r="J35" s="29"/>
      <c r="K35" s="29"/>
      <c r="L35" s="29"/>
      <c r="M35" s="29"/>
      <c r="N35" s="29"/>
      <c r="O35" s="29"/>
      <c r="P35" s="34"/>
      <c r="Q35" s="3"/>
    </row>
    <row r="36" spans="2:17" ht="15.95" customHeight="1">
      <c r="D36" s="29" t="s">
        <v>581</v>
      </c>
      <c r="E36" s="82">
        <v>3</v>
      </c>
      <c r="F36" s="3">
        <f t="shared" si="3"/>
        <v>1.3215859030837005</v>
      </c>
      <c r="H36" s="29" t="s">
        <v>23</v>
      </c>
      <c r="I36" s="29"/>
      <c r="J36" s="29"/>
      <c r="K36" s="29"/>
      <c r="L36" s="29"/>
      <c r="M36" s="29"/>
      <c r="N36" s="29"/>
      <c r="O36" s="29"/>
      <c r="P36" s="34">
        <v>55</v>
      </c>
      <c r="Q36" s="3">
        <f>P36/227*100</f>
        <v>24.229074889867842</v>
      </c>
    </row>
    <row r="37" spans="2:17" ht="15.95" customHeight="1" thickBot="1">
      <c r="D37" s="29" t="s">
        <v>595</v>
      </c>
      <c r="E37" s="82">
        <v>2</v>
      </c>
      <c r="F37" s="3">
        <f t="shared" si="3"/>
        <v>0.88105726872246704</v>
      </c>
      <c r="H37" s="77" t="s">
        <v>2</v>
      </c>
      <c r="I37" s="77"/>
      <c r="J37" s="77"/>
      <c r="K37" s="77"/>
      <c r="L37" s="77"/>
      <c r="M37" s="77"/>
      <c r="N37" s="77"/>
      <c r="O37" s="77"/>
      <c r="P37" s="57">
        <f>SUM(P6:P36)</f>
        <v>231</v>
      </c>
      <c r="Q37" s="78">
        <f>SUM(Q6:Q36)</f>
        <v>101.76211453744494</v>
      </c>
    </row>
    <row r="38" spans="2:17" ht="15.95" customHeight="1" thickTop="1">
      <c r="D38" s="29" t="s">
        <v>23</v>
      </c>
      <c r="E38" s="34">
        <v>1</v>
      </c>
      <c r="F38" s="3">
        <f t="shared" si="3"/>
        <v>0.44052863436123352</v>
      </c>
      <c r="H38" s="79" t="s">
        <v>315</v>
      </c>
      <c r="I38" s="79"/>
      <c r="J38" s="79"/>
      <c r="K38" s="79"/>
      <c r="L38" s="79"/>
      <c r="M38" s="79"/>
      <c r="N38" s="79"/>
      <c r="O38" s="79"/>
      <c r="P38" s="92">
        <v>227</v>
      </c>
      <c r="Q38" s="103">
        <v>100</v>
      </c>
    </row>
    <row r="39" spans="2:17" ht="15.95" customHeight="1">
      <c r="D39" s="29"/>
      <c r="E39" s="34"/>
      <c r="F39" s="3"/>
    </row>
    <row r="40" spans="2:17" ht="15.95" customHeight="1">
      <c r="B40" s="167" t="s">
        <v>838</v>
      </c>
      <c r="C40" s="168"/>
      <c r="D40" s="167"/>
      <c r="E40" s="56"/>
      <c r="F40" s="172"/>
    </row>
    <row r="41" spans="2:17" ht="15.95" customHeight="1">
      <c r="B41" s="167"/>
      <c r="C41" s="168"/>
      <c r="D41" s="167" t="s">
        <v>320</v>
      </c>
      <c r="E41" s="56">
        <v>114</v>
      </c>
      <c r="F41" s="172">
        <f>E41/227*100</f>
        <v>50.220264317180622</v>
      </c>
    </row>
    <row r="42" spans="2:17" ht="15.95" customHeight="1">
      <c r="B42" s="167"/>
      <c r="C42" s="168"/>
      <c r="D42" s="167" t="s">
        <v>18</v>
      </c>
      <c r="E42" s="56">
        <v>102</v>
      </c>
      <c r="F42" s="172">
        <f t="shared" ref="F42:F43" si="4">E42/227*100</f>
        <v>44.933920704845818</v>
      </c>
    </row>
    <row r="43" spans="2:17" ht="15.95" customHeight="1">
      <c r="B43" s="167"/>
      <c r="C43" s="168"/>
      <c r="D43" s="167" t="s">
        <v>23</v>
      </c>
      <c r="E43" s="56">
        <v>11</v>
      </c>
      <c r="F43" s="172">
        <f t="shared" si="4"/>
        <v>4.8458149779735686</v>
      </c>
    </row>
    <row r="44" spans="2:17" ht="15.95" customHeight="1">
      <c r="D44" s="29"/>
      <c r="E44" s="34"/>
      <c r="F44" s="3"/>
    </row>
    <row r="45" spans="2:17" ht="15.95" customHeight="1">
      <c r="B45" s="29" t="s">
        <v>244</v>
      </c>
      <c r="D45" s="29"/>
      <c r="E45" s="34"/>
      <c r="F45" s="3"/>
    </row>
    <row r="46" spans="2:17" ht="15.95" customHeight="1">
      <c r="D46" s="29" t="s">
        <v>524</v>
      </c>
      <c r="E46" s="34">
        <v>0</v>
      </c>
      <c r="F46" s="3">
        <v>0</v>
      </c>
    </row>
    <row r="47" spans="2:17" ht="15.95" customHeight="1">
      <c r="D47" s="29" t="s">
        <v>543</v>
      </c>
      <c r="E47" s="34">
        <v>0</v>
      </c>
      <c r="F47" s="3">
        <v>0</v>
      </c>
    </row>
    <row r="48" spans="2:17" ht="15.95" customHeight="1">
      <c r="D48" s="29" t="s">
        <v>558</v>
      </c>
      <c r="E48" s="34">
        <v>0</v>
      </c>
      <c r="F48" s="3">
        <v>0</v>
      </c>
    </row>
    <row r="49" spans="2:6" ht="18" customHeight="1">
      <c r="C49" s="29"/>
      <c r="E49" s="34"/>
      <c r="F49" s="3"/>
    </row>
    <row r="50" spans="2:6" ht="18" customHeight="1">
      <c r="B50" s="29" t="s">
        <v>23</v>
      </c>
      <c r="C50" s="29"/>
      <c r="E50" s="34">
        <v>1</v>
      </c>
      <c r="F50" s="3">
        <f t="shared" ref="F50" si="5">E50/227*100</f>
        <v>0.44052863436123352</v>
      </c>
    </row>
    <row r="51" spans="2:6" ht="18" customHeight="1" thickBot="1">
      <c r="B51" s="77" t="s">
        <v>2</v>
      </c>
      <c r="C51" s="77"/>
      <c r="D51" s="140"/>
      <c r="E51" s="58">
        <f>SUM(E32:E50)</f>
        <v>255</v>
      </c>
      <c r="F51" s="78">
        <f>SUM(F32:F50)</f>
        <v>112.33480176211455</v>
      </c>
    </row>
    <row r="52" spans="2:6" ht="18" customHeight="1" thickTop="1">
      <c r="B52" s="79" t="s">
        <v>315</v>
      </c>
      <c r="C52" s="79"/>
      <c r="D52" s="133"/>
      <c r="E52" s="80">
        <v>227</v>
      </c>
      <c r="F52" s="103">
        <v>100</v>
      </c>
    </row>
    <row r="53" spans="2:6" ht="18" customHeight="1">
      <c r="B53" s="29" t="s">
        <v>839</v>
      </c>
    </row>
    <row r="54" spans="2:6" ht="18" customHeight="1"/>
    <row r="55" spans="2:6" ht="18" customHeight="1"/>
    <row r="56" spans="2:6" ht="18" customHeight="1"/>
    <row r="57" spans="2:6" ht="18" customHeight="1"/>
    <row r="58" spans="2:6" ht="18" customHeight="1"/>
    <row r="59" spans="2:6" ht="18" customHeight="1"/>
    <row r="60" spans="2:6" ht="18" customHeight="1"/>
    <row r="61" spans="2:6" ht="18" customHeight="1"/>
    <row r="62" spans="2:6" ht="18" customHeight="1"/>
    <row r="63" spans="2:6" ht="18" customHeight="1"/>
    <row r="64" spans="2:6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（問5-6）</oddFooter>
  </headerFooter>
  <colBreaks count="1" manualBreakCount="1">
    <brk id="7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00B050"/>
  </sheetPr>
  <dimension ref="B1:J98"/>
  <sheetViews>
    <sheetView workbookViewId="0"/>
  </sheetViews>
  <sheetFormatPr defaultRowHeight="13.5"/>
  <cols>
    <col min="2" max="2" width="9" style="29"/>
    <col min="4" max="4" width="9" style="29"/>
  </cols>
  <sheetData>
    <row r="1" spans="2:10" ht="18" customHeight="1">
      <c r="B1" s="29" t="s">
        <v>760</v>
      </c>
    </row>
    <row r="2" spans="2:10" ht="18" customHeight="1"/>
    <row r="3" spans="2:10" ht="18" customHeight="1">
      <c r="B3" s="30"/>
      <c r="C3" s="20"/>
      <c r="D3" s="30" t="s">
        <v>245</v>
      </c>
      <c r="E3" s="36" t="s">
        <v>24</v>
      </c>
      <c r="F3" s="119" t="s">
        <v>761</v>
      </c>
      <c r="J3" s="64"/>
    </row>
    <row r="4" spans="2:10" ht="18" customHeight="1">
      <c r="B4" s="29" t="s">
        <v>241</v>
      </c>
      <c r="E4" s="34"/>
    </row>
    <row r="5" spans="2:10" ht="18" customHeight="1">
      <c r="B5" s="29" t="s">
        <v>242</v>
      </c>
      <c r="D5" s="29" t="s">
        <v>524</v>
      </c>
      <c r="E5" s="82">
        <v>10</v>
      </c>
      <c r="F5" s="3">
        <f>E5/227*100</f>
        <v>4.4052863436123353</v>
      </c>
    </row>
    <row r="6" spans="2:10" ht="18" customHeight="1">
      <c r="D6" s="29" t="s">
        <v>543</v>
      </c>
      <c r="E6" s="82">
        <v>3</v>
      </c>
      <c r="F6" s="3">
        <f t="shared" ref="F6:F24" si="0">E6/227*100</f>
        <v>1.3215859030837005</v>
      </c>
    </row>
    <row r="7" spans="2:10" ht="18" customHeight="1">
      <c r="D7" s="29" t="s">
        <v>558</v>
      </c>
      <c r="E7" s="82">
        <v>9</v>
      </c>
      <c r="F7" s="3">
        <f t="shared" si="0"/>
        <v>3.9647577092511015</v>
      </c>
    </row>
    <row r="8" spans="2:10" ht="18" customHeight="1">
      <c r="D8" s="29" t="s">
        <v>568</v>
      </c>
      <c r="E8" s="82">
        <v>3</v>
      </c>
      <c r="F8" s="3">
        <f t="shared" si="0"/>
        <v>1.3215859030837005</v>
      </c>
    </row>
    <row r="9" spans="2:10" ht="18" customHeight="1">
      <c r="D9" s="29" t="s">
        <v>581</v>
      </c>
      <c r="E9" s="82">
        <v>4</v>
      </c>
      <c r="F9" s="3">
        <f t="shared" si="0"/>
        <v>1.7621145374449341</v>
      </c>
    </row>
    <row r="10" spans="2:10" ht="18" customHeight="1">
      <c r="D10" s="29" t="s">
        <v>595</v>
      </c>
      <c r="E10" s="82">
        <v>5</v>
      </c>
      <c r="F10" s="3">
        <f t="shared" si="0"/>
        <v>2.2026431718061676</v>
      </c>
    </row>
    <row r="11" spans="2:10" ht="18" customHeight="1">
      <c r="D11" s="29" t="s">
        <v>23</v>
      </c>
      <c r="E11" s="34">
        <v>0</v>
      </c>
      <c r="F11" s="3">
        <f t="shared" si="0"/>
        <v>0</v>
      </c>
    </row>
    <row r="12" spans="2:10" ht="18" customHeight="1">
      <c r="E12" s="34"/>
      <c r="F12" s="3"/>
    </row>
    <row r="13" spans="2:10" ht="18" customHeight="1">
      <c r="B13" s="29" t="s">
        <v>243</v>
      </c>
      <c r="E13" s="34"/>
      <c r="F13" s="3"/>
    </row>
    <row r="14" spans="2:10" ht="18" customHeight="1">
      <c r="B14" s="29" t="s">
        <v>242</v>
      </c>
      <c r="D14" s="167" t="s">
        <v>320</v>
      </c>
      <c r="E14" s="56">
        <v>77</v>
      </c>
      <c r="F14" s="3">
        <f t="shared" si="0"/>
        <v>33.920704845814981</v>
      </c>
    </row>
    <row r="15" spans="2:10" ht="18" customHeight="1">
      <c r="D15" s="167" t="s">
        <v>18</v>
      </c>
      <c r="E15" s="56">
        <v>134</v>
      </c>
      <c r="F15" s="3">
        <f t="shared" si="0"/>
        <v>59.030837004405292</v>
      </c>
    </row>
    <row r="16" spans="2:10" ht="18" customHeight="1">
      <c r="D16" s="167" t="s">
        <v>23</v>
      </c>
      <c r="E16" s="56">
        <v>5</v>
      </c>
      <c r="F16" s="3">
        <f t="shared" si="0"/>
        <v>2.2026431718061676</v>
      </c>
    </row>
    <row r="17" spans="2:6" ht="18" customHeight="1">
      <c r="E17" s="34"/>
      <c r="F17" s="3"/>
    </row>
    <row r="18" spans="2:6" ht="18" customHeight="1">
      <c r="B18" s="29" t="s">
        <v>244</v>
      </c>
      <c r="E18" s="34"/>
      <c r="F18" s="3"/>
    </row>
    <row r="19" spans="2:6" ht="18" customHeight="1">
      <c r="B19" s="29" t="s">
        <v>242</v>
      </c>
      <c r="D19" s="29" t="s">
        <v>524</v>
      </c>
      <c r="E19" s="34">
        <v>0</v>
      </c>
      <c r="F19" s="3">
        <f t="shared" si="0"/>
        <v>0</v>
      </c>
    </row>
    <row r="20" spans="2:6" ht="18" customHeight="1">
      <c r="D20" s="29" t="s">
        <v>543</v>
      </c>
      <c r="E20" s="34">
        <v>2</v>
      </c>
      <c r="F20" s="3">
        <f t="shared" si="0"/>
        <v>0.88105726872246704</v>
      </c>
    </row>
    <row r="21" spans="2:6" ht="18" customHeight="1">
      <c r="D21" s="29" t="s">
        <v>558</v>
      </c>
      <c r="E21" s="34">
        <v>0</v>
      </c>
      <c r="F21" s="3">
        <f t="shared" si="0"/>
        <v>0</v>
      </c>
    </row>
    <row r="22" spans="2:6" ht="18" customHeight="1">
      <c r="E22" s="34"/>
      <c r="F22" s="3"/>
    </row>
    <row r="23" spans="2:6" ht="18" customHeight="1">
      <c r="B23" s="29" t="s">
        <v>246</v>
      </c>
      <c r="E23" s="34">
        <v>0</v>
      </c>
      <c r="F23" s="3">
        <f t="shared" si="0"/>
        <v>0</v>
      </c>
    </row>
    <row r="24" spans="2:6" ht="18" customHeight="1">
      <c r="B24" s="29" t="s">
        <v>23</v>
      </c>
      <c r="E24" s="34">
        <v>1</v>
      </c>
      <c r="F24" s="3">
        <f t="shared" si="0"/>
        <v>0.44052863436123352</v>
      </c>
    </row>
    <row r="25" spans="2:6" ht="18" customHeight="1" thickBot="1">
      <c r="B25" s="77" t="s">
        <v>2</v>
      </c>
      <c r="C25" s="112"/>
      <c r="D25" s="77"/>
      <c r="E25" s="57">
        <f>SUM(E5:E24)</f>
        <v>253</v>
      </c>
      <c r="F25" s="78">
        <f>SUM(F5:F24)</f>
        <v>111.45374449339208</v>
      </c>
    </row>
    <row r="26" spans="2:6" ht="18" customHeight="1" thickTop="1">
      <c r="B26" s="79" t="s">
        <v>315</v>
      </c>
      <c r="C26" s="103"/>
      <c r="D26" s="79"/>
      <c r="E26" s="80">
        <v>227</v>
      </c>
      <c r="F26" s="103">
        <v>100</v>
      </c>
    </row>
    <row r="27" spans="2:6" ht="18" customHeight="1"/>
    <row r="28" spans="2:6" ht="18" customHeight="1">
      <c r="B28" s="47"/>
      <c r="C28" s="9"/>
    </row>
    <row r="29" spans="2:6" ht="18" customHeight="1"/>
    <row r="30" spans="2:6" ht="18" customHeight="1"/>
    <row r="31" spans="2:6" ht="18" customHeight="1"/>
    <row r="32" spans="2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（問5-7）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00B050"/>
  </sheetPr>
  <dimension ref="B1:L98"/>
  <sheetViews>
    <sheetView workbookViewId="0"/>
  </sheetViews>
  <sheetFormatPr defaultRowHeight="13.5"/>
  <cols>
    <col min="1" max="1" width="9" style="168"/>
    <col min="2" max="2" width="42.75" style="167" customWidth="1"/>
    <col min="3" max="6" width="9" style="168"/>
    <col min="7" max="7" width="9" style="167"/>
    <col min="8" max="11" width="9" style="168"/>
    <col min="12" max="12" width="9" style="167"/>
    <col min="13" max="16384" width="9" style="168"/>
  </cols>
  <sheetData>
    <row r="1" spans="2:6" ht="18" customHeight="1">
      <c r="B1" s="167" t="s">
        <v>629</v>
      </c>
    </row>
    <row r="2" spans="2:6" ht="18" customHeight="1"/>
    <row r="3" spans="2:6" s="191" customFormat="1" ht="18" customHeight="1">
      <c r="B3" s="189"/>
      <c r="C3" s="170" t="s">
        <v>24</v>
      </c>
      <c r="D3" s="189" t="s">
        <v>25</v>
      </c>
    </row>
    <row r="4" spans="2:6" ht="18" customHeight="1">
      <c r="B4" s="167" t="s">
        <v>446</v>
      </c>
      <c r="C4" s="171">
        <v>5</v>
      </c>
      <c r="D4" s="172">
        <f>C4/191*100</f>
        <v>2.6178010471204187</v>
      </c>
    </row>
    <row r="5" spans="2:6" ht="18" customHeight="1">
      <c r="B5" s="167" t="s">
        <v>447</v>
      </c>
      <c r="C5" s="171">
        <v>15</v>
      </c>
      <c r="D5" s="172">
        <f t="shared" ref="D5:D8" si="0">C5/191*100</f>
        <v>7.8534031413612562</v>
      </c>
    </row>
    <row r="6" spans="2:6" ht="18" customHeight="1">
      <c r="B6" s="167" t="s">
        <v>762</v>
      </c>
      <c r="C6" s="171">
        <v>145</v>
      </c>
      <c r="D6" s="172">
        <f t="shared" si="0"/>
        <v>75.916230366492144</v>
      </c>
    </row>
    <row r="7" spans="2:6" ht="18" customHeight="1">
      <c r="B7" s="167" t="s">
        <v>763</v>
      </c>
      <c r="C7" s="171">
        <v>15</v>
      </c>
      <c r="D7" s="172">
        <f t="shared" si="0"/>
        <v>7.8534031413612562</v>
      </c>
    </row>
    <row r="8" spans="2:6" ht="18" customHeight="1">
      <c r="B8" s="167" t="s">
        <v>23</v>
      </c>
      <c r="C8" s="171">
        <v>11</v>
      </c>
      <c r="D8" s="172">
        <f t="shared" si="0"/>
        <v>5.7591623036649215</v>
      </c>
    </row>
    <row r="9" spans="2:6" ht="18" customHeight="1">
      <c r="B9" s="169" t="s">
        <v>2</v>
      </c>
      <c r="C9" s="173">
        <v>191</v>
      </c>
      <c r="D9" s="174">
        <v>100</v>
      </c>
    </row>
    <row r="10" spans="2:6" ht="18" customHeight="1">
      <c r="B10" s="47" t="s">
        <v>542</v>
      </c>
    </row>
    <row r="11" spans="2:6" ht="18" customHeight="1"/>
    <row r="12" spans="2:6" ht="18" customHeight="1"/>
    <row r="13" spans="2:6" ht="18" customHeight="1">
      <c r="B13" s="167" t="s">
        <v>630</v>
      </c>
    </row>
    <row r="14" spans="2:6" ht="18" customHeight="1"/>
    <row r="15" spans="2:6" ht="18" customHeight="1">
      <c r="B15" s="189"/>
      <c r="C15" s="170" t="s">
        <v>24</v>
      </c>
      <c r="D15" s="189" t="s">
        <v>25</v>
      </c>
      <c r="E15" s="191"/>
      <c r="F15" s="191"/>
    </row>
    <row r="16" spans="2:6" ht="18" customHeight="1">
      <c r="B16" s="167" t="s">
        <v>446</v>
      </c>
      <c r="C16" s="171">
        <v>4</v>
      </c>
      <c r="D16" s="172">
        <v>2.28571428571429</v>
      </c>
    </row>
    <row r="17" spans="2:4" ht="18" customHeight="1">
      <c r="B17" s="167" t="s">
        <v>447</v>
      </c>
      <c r="C17" s="171">
        <v>14</v>
      </c>
      <c r="D17" s="172">
        <v>8</v>
      </c>
    </row>
    <row r="18" spans="2:4" ht="18" customHeight="1">
      <c r="B18" s="167" t="s">
        <v>448</v>
      </c>
      <c r="C18" s="171">
        <v>131</v>
      </c>
      <c r="D18" s="172">
        <v>75</v>
      </c>
    </row>
    <row r="19" spans="2:4" ht="18" customHeight="1">
      <c r="B19" s="167" t="s">
        <v>106</v>
      </c>
      <c r="C19" s="171">
        <v>14</v>
      </c>
      <c r="D19" s="172">
        <v>8</v>
      </c>
    </row>
    <row r="20" spans="2:4" ht="18" customHeight="1">
      <c r="B20" s="167" t="s">
        <v>23</v>
      </c>
      <c r="C20" s="171">
        <v>11</v>
      </c>
      <c r="D20" s="172">
        <v>6.28571428571429</v>
      </c>
    </row>
    <row r="21" spans="2:4" ht="18" customHeight="1">
      <c r="B21" s="169" t="s">
        <v>2</v>
      </c>
      <c r="C21" s="173">
        <v>174</v>
      </c>
      <c r="D21" s="174">
        <v>100</v>
      </c>
    </row>
    <row r="22" spans="2:4" ht="18" customHeight="1">
      <c r="B22" s="47" t="s">
        <v>632</v>
      </c>
    </row>
    <row r="23" spans="2:4" ht="18" customHeight="1"/>
    <row r="24" spans="2:4" ht="18" customHeight="1"/>
    <row r="25" spans="2:4" ht="18" customHeight="1">
      <c r="B25" s="167" t="s">
        <v>631</v>
      </c>
    </row>
    <row r="26" spans="2:4" ht="18" customHeight="1"/>
    <row r="27" spans="2:4" ht="18" customHeight="1">
      <c r="B27" s="189"/>
      <c r="C27" s="170" t="s">
        <v>24</v>
      </c>
      <c r="D27" s="189" t="s">
        <v>25</v>
      </c>
    </row>
    <row r="28" spans="2:4" ht="18" customHeight="1">
      <c r="B28" s="167" t="s">
        <v>523</v>
      </c>
      <c r="C28" s="171">
        <v>13</v>
      </c>
      <c r="D28" s="172">
        <f>C28/227*100</f>
        <v>5.7268722466960353</v>
      </c>
    </row>
    <row r="29" spans="2:4" ht="18" customHeight="1">
      <c r="B29" s="167" t="s">
        <v>541</v>
      </c>
      <c r="C29" s="171">
        <v>41</v>
      </c>
      <c r="D29" s="172">
        <f t="shared" ref="D29:D37" si="1">C29/227*100</f>
        <v>18.06167400881057</v>
      </c>
    </row>
    <row r="30" spans="2:4" ht="18" customHeight="1">
      <c r="B30" s="167" t="s">
        <v>557</v>
      </c>
      <c r="C30" s="171">
        <v>41</v>
      </c>
      <c r="D30" s="172">
        <f t="shared" si="1"/>
        <v>18.06167400881057</v>
      </c>
    </row>
    <row r="31" spans="2:4" ht="18" customHeight="1">
      <c r="B31" s="167" t="s">
        <v>567</v>
      </c>
      <c r="C31" s="171">
        <v>30</v>
      </c>
      <c r="D31" s="172">
        <f t="shared" si="1"/>
        <v>13.215859030837004</v>
      </c>
    </row>
    <row r="32" spans="2:4" ht="18" customHeight="1">
      <c r="B32" s="167" t="s">
        <v>580</v>
      </c>
      <c r="C32" s="171">
        <v>15</v>
      </c>
      <c r="D32" s="172">
        <f t="shared" si="1"/>
        <v>6.607929515418502</v>
      </c>
    </row>
    <row r="33" spans="2:4" ht="18" customHeight="1">
      <c r="B33" s="167" t="s">
        <v>594</v>
      </c>
      <c r="C33" s="171">
        <v>5</v>
      </c>
      <c r="D33" s="172">
        <f t="shared" si="1"/>
        <v>2.2026431718061676</v>
      </c>
    </row>
    <row r="34" spans="2:4" ht="18" customHeight="1">
      <c r="B34" s="167" t="s">
        <v>282</v>
      </c>
      <c r="C34" s="171">
        <v>24</v>
      </c>
      <c r="D34" s="172">
        <f t="shared" si="1"/>
        <v>10.572687224669604</v>
      </c>
    </row>
    <row r="35" spans="2:4" ht="18" customHeight="1">
      <c r="B35" s="167" t="s">
        <v>283</v>
      </c>
      <c r="C35" s="171">
        <v>10</v>
      </c>
      <c r="D35" s="172">
        <f t="shared" si="1"/>
        <v>4.4052863436123353</v>
      </c>
    </row>
    <row r="36" spans="2:4" ht="18" customHeight="1">
      <c r="B36" s="167" t="s">
        <v>192</v>
      </c>
      <c r="C36" s="171">
        <v>3</v>
      </c>
      <c r="D36" s="172">
        <f t="shared" si="1"/>
        <v>1.3215859030837005</v>
      </c>
    </row>
    <row r="37" spans="2:4" ht="18" customHeight="1">
      <c r="B37" s="167" t="s">
        <v>23</v>
      </c>
      <c r="C37" s="171">
        <v>45</v>
      </c>
      <c r="D37" s="172">
        <f t="shared" si="1"/>
        <v>19.823788546255507</v>
      </c>
    </row>
    <row r="38" spans="2:4" ht="18" customHeight="1">
      <c r="B38" s="169" t="s">
        <v>2</v>
      </c>
      <c r="C38" s="173">
        <v>227</v>
      </c>
      <c r="D38" s="174">
        <v>100</v>
      </c>
    </row>
    <row r="39" spans="2:4" ht="18" customHeight="1"/>
    <row r="40" spans="2:4" ht="18" customHeight="1"/>
    <row r="41" spans="2:4" ht="18" customHeight="1"/>
    <row r="42" spans="2:4" ht="18" customHeight="1"/>
    <row r="43" spans="2:4" ht="18" customHeight="1"/>
    <row r="44" spans="2:4" ht="18" customHeight="1"/>
    <row r="45" spans="2:4" ht="18" customHeight="1"/>
    <row r="46" spans="2:4" ht="18" customHeight="1"/>
    <row r="47" spans="2:4" ht="18" customHeight="1"/>
    <row r="48" spans="2: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（問5-8～10）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00B050"/>
  </sheetPr>
  <dimension ref="B1:Z96"/>
  <sheetViews>
    <sheetView zoomScale="66" zoomScaleNormal="66" workbookViewId="0"/>
  </sheetViews>
  <sheetFormatPr defaultRowHeight="13.5"/>
  <cols>
    <col min="1" max="1" width="4.625" customWidth="1"/>
    <col min="2" max="2" width="22.625" style="29" customWidth="1"/>
    <col min="5" max="5" width="4.625" style="2" customWidth="1"/>
    <col min="6" max="6" width="22.625" style="51" customWidth="1"/>
    <col min="7" max="8" width="9" style="2"/>
    <col min="9" max="10" width="4.625" style="2" customWidth="1"/>
    <col min="11" max="11" width="22.625" style="29" customWidth="1"/>
    <col min="14" max="14" width="4.625" style="2" customWidth="1"/>
    <col min="15" max="15" width="22.625" style="51" customWidth="1"/>
    <col min="16" max="17" width="9" style="2"/>
    <col min="18" max="18" width="4.625" style="2" customWidth="1"/>
    <col min="19" max="22" width="9" style="2"/>
    <col min="26" max="26" width="9" style="2"/>
  </cols>
  <sheetData>
    <row r="1" spans="2:22" ht="18" customHeight="1">
      <c r="B1" s="102" t="s">
        <v>628</v>
      </c>
    </row>
    <row r="2" spans="2:22" ht="18" customHeight="1">
      <c r="B2" s="29" t="s">
        <v>824</v>
      </c>
    </row>
    <row r="3" spans="2:22" ht="18" customHeight="1"/>
    <row r="4" spans="2:22" ht="18" customHeight="1">
      <c r="B4" s="142">
        <v>39965</v>
      </c>
      <c r="C4" s="64"/>
      <c r="K4" s="142">
        <v>38504</v>
      </c>
    </row>
    <row r="5" spans="2:22" ht="18" customHeight="1">
      <c r="B5" s="29" t="s">
        <v>37</v>
      </c>
      <c r="K5" s="29" t="s">
        <v>38</v>
      </c>
    </row>
    <row r="6" spans="2:22" ht="18" customHeight="1">
      <c r="B6" s="30" t="s">
        <v>35</v>
      </c>
      <c r="C6" s="36" t="s">
        <v>40</v>
      </c>
      <c r="D6" s="119" t="s">
        <v>25</v>
      </c>
      <c r="F6" s="30" t="s">
        <v>36</v>
      </c>
      <c r="G6" s="36" t="s">
        <v>40</v>
      </c>
      <c r="H6" s="119" t="s">
        <v>25</v>
      </c>
      <c r="K6" s="30" t="s">
        <v>35</v>
      </c>
      <c r="L6" s="36" t="s">
        <v>40</v>
      </c>
      <c r="M6" s="119" t="s">
        <v>25</v>
      </c>
      <c r="O6" s="30" t="s">
        <v>36</v>
      </c>
      <c r="P6" s="36" t="s">
        <v>40</v>
      </c>
      <c r="Q6" s="119" t="s">
        <v>25</v>
      </c>
    </row>
    <row r="7" spans="2:22" ht="18" customHeight="1">
      <c r="B7" s="104">
        <v>0</v>
      </c>
      <c r="C7" s="88">
        <v>29</v>
      </c>
      <c r="D7" s="4">
        <f>C7/227*100</f>
        <v>12.77533039647577</v>
      </c>
      <c r="E7" s="141"/>
      <c r="F7" s="29" t="s">
        <v>616</v>
      </c>
      <c r="G7" s="88">
        <v>9</v>
      </c>
      <c r="H7" s="4">
        <v>9.0909090909090899</v>
      </c>
      <c r="I7" s="141"/>
      <c r="K7" s="104">
        <v>0</v>
      </c>
      <c r="L7" s="34">
        <v>47</v>
      </c>
      <c r="M7" s="4">
        <f>L7/227*100</f>
        <v>20.704845814977972</v>
      </c>
      <c r="N7" s="141"/>
      <c r="O7" s="29" t="s">
        <v>616</v>
      </c>
      <c r="P7" s="34">
        <v>1</v>
      </c>
      <c r="Q7" s="4">
        <v>50</v>
      </c>
      <c r="R7" s="141"/>
      <c r="S7" s="141"/>
      <c r="T7" s="141"/>
      <c r="U7" s="141"/>
      <c r="V7" s="141"/>
    </row>
    <row r="8" spans="2:22" ht="18" customHeight="1">
      <c r="B8" s="29" t="s">
        <v>764</v>
      </c>
      <c r="C8" s="88">
        <v>45</v>
      </c>
      <c r="D8" s="4">
        <f t="shared" ref="D8:D19" si="0">C8/227*100</f>
        <v>19.823788546255507</v>
      </c>
      <c r="E8" s="141"/>
      <c r="F8" s="29" t="s">
        <v>774</v>
      </c>
      <c r="G8" s="88">
        <v>72</v>
      </c>
      <c r="H8" s="4">
        <v>65.454545454545496</v>
      </c>
      <c r="I8" s="141"/>
      <c r="K8" s="29" t="s">
        <v>764</v>
      </c>
      <c r="L8" s="34">
        <v>2</v>
      </c>
      <c r="M8" s="4">
        <f t="shared" ref="M8:M19" si="1">L8/227*100</f>
        <v>0.88105726872246704</v>
      </c>
      <c r="N8" s="141"/>
      <c r="O8" s="29" t="s">
        <v>780</v>
      </c>
      <c r="P8" s="34">
        <v>0</v>
      </c>
      <c r="Q8" s="4">
        <v>0</v>
      </c>
      <c r="R8" s="141"/>
      <c r="S8" s="141"/>
      <c r="T8" s="141"/>
      <c r="U8" s="141"/>
      <c r="V8" s="141"/>
    </row>
    <row r="9" spans="2:22" ht="18" customHeight="1">
      <c r="B9" s="29" t="s">
        <v>765</v>
      </c>
      <c r="C9" s="88">
        <v>8</v>
      </c>
      <c r="D9" s="4">
        <f t="shared" si="0"/>
        <v>3.5242290748898681</v>
      </c>
      <c r="E9" s="141"/>
      <c r="F9" s="29" t="s">
        <v>775</v>
      </c>
      <c r="G9" s="88">
        <v>13</v>
      </c>
      <c r="H9" s="4">
        <v>11.818181818181801</v>
      </c>
      <c r="I9" s="141"/>
      <c r="K9" s="29" t="s">
        <v>765</v>
      </c>
      <c r="L9" s="34">
        <v>0</v>
      </c>
      <c r="M9" s="4">
        <f t="shared" si="1"/>
        <v>0</v>
      </c>
      <c r="N9" s="141"/>
      <c r="O9" s="29" t="s">
        <v>23</v>
      </c>
      <c r="P9" s="34">
        <v>1</v>
      </c>
      <c r="Q9" s="4">
        <v>50</v>
      </c>
      <c r="R9" s="141"/>
      <c r="S9" s="141"/>
      <c r="T9" s="141"/>
      <c r="U9" s="141"/>
      <c r="V9" s="141"/>
    </row>
    <row r="10" spans="2:22" ht="18" customHeight="1">
      <c r="B10" s="29" t="s">
        <v>766</v>
      </c>
      <c r="C10" s="88">
        <v>30</v>
      </c>
      <c r="D10" s="4">
        <f t="shared" si="0"/>
        <v>13.215859030837004</v>
      </c>
      <c r="E10" s="141"/>
      <c r="F10" s="29" t="s">
        <v>776</v>
      </c>
      <c r="G10" s="88">
        <v>4</v>
      </c>
      <c r="H10" s="4">
        <v>3.6363636363636398</v>
      </c>
      <c r="I10" s="141"/>
      <c r="K10" s="29" t="s">
        <v>766</v>
      </c>
      <c r="L10" s="34">
        <v>0</v>
      </c>
      <c r="M10" s="4">
        <f t="shared" si="1"/>
        <v>0</v>
      </c>
      <c r="N10" s="141"/>
      <c r="O10" s="30" t="s">
        <v>2</v>
      </c>
      <c r="P10" s="35">
        <v>2</v>
      </c>
      <c r="Q10" s="31">
        <v>100</v>
      </c>
      <c r="R10" s="141"/>
      <c r="S10" s="141"/>
      <c r="T10" s="141"/>
      <c r="U10" s="141"/>
      <c r="V10" s="141"/>
    </row>
    <row r="11" spans="2:22" ht="18" customHeight="1">
      <c r="B11" s="29" t="s">
        <v>767</v>
      </c>
      <c r="C11" s="88">
        <v>18</v>
      </c>
      <c r="D11" s="4">
        <f t="shared" si="0"/>
        <v>7.929515418502203</v>
      </c>
      <c r="E11" s="141"/>
      <c r="F11" s="29" t="s">
        <v>777</v>
      </c>
      <c r="G11" s="88">
        <v>5</v>
      </c>
      <c r="H11" s="4">
        <v>4.5454545454545503</v>
      </c>
      <c r="I11" s="141"/>
      <c r="K11" s="29" t="s">
        <v>767</v>
      </c>
      <c r="L11" s="34">
        <v>0</v>
      </c>
      <c r="M11" s="4">
        <f t="shared" si="1"/>
        <v>0</v>
      </c>
      <c r="N11" s="141"/>
      <c r="O11" s="29" t="s">
        <v>825</v>
      </c>
      <c r="P11"/>
      <c r="Q11"/>
      <c r="R11" s="141"/>
      <c r="S11" s="141"/>
      <c r="T11" s="141"/>
      <c r="U11" s="141"/>
      <c r="V11" s="141"/>
    </row>
    <row r="12" spans="2:22" ht="18" customHeight="1">
      <c r="B12" s="29" t="s">
        <v>768</v>
      </c>
      <c r="C12" s="34">
        <v>1</v>
      </c>
      <c r="D12" s="4">
        <f t="shared" si="0"/>
        <v>0.44052863436123352</v>
      </c>
      <c r="E12" s="141"/>
      <c r="F12" s="29" t="s">
        <v>779</v>
      </c>
      <c r="G12" s="88">
        <v>4</v>
      </c>
      <c r="H12" s="4">
        <v>3.6363636363636398</v>
      </c>
      <c r="I12" s="141"/>
      <c r="K12" s="29" t="s">
        <v>768</v>
      </c>
      <c r="L12" s="34">
        <v>0</v>
      </c>
      <c r="M12" s="4">
        <f t="shared" si="1"/>
        <v>0</v>
      </c>
      <c r="N12" s="141"/>
      <c r="O12" s="30"/>
      <c r="P12" s="118" t="s">
        <v>782</v>
      </c>
      <c r="Q12"/>
      <c r="R12" s="141"/>
      <c r="S12" s="141"/>
      <c r="T12" s="141"/>
      <c r="U12" s="141"/>
      <c r="V12" s="141"/>
    </row>
    <row r="13" spans="2:22" ht="18" customHeight="1">
      <c r="B13" s="29" t="s">
        <v>769</v>
      </c>
      <c r="C13" s="34">
        <v>0</v>
      </c>
      <c r="D13" s="4">
        <f t="shared" si="0"/>
        <v>0</v>
      </c>
      <c r="E13" s="141"/>
      <c r="F13" s="29" t="s">
        <v>23</v>
      </c>
      <c r="G13" s="126">
        <v>1</v>
      </c>
      <c r="H13" s="4">
        <v>1.8181818181818199</v>
      </c>
      <c r="I13" s="141"/>
      <c r="K13" s="29" t="s">
        <v>769</v>
      </c>
      <c r="L13" s="34">
        <v>0</v>
      </c>
      <c r="M13" s="4">
        <f t="shared" si="1"/>
        <v>0</v>
      </c>
      <c r="N13" s="141"/>
      <c r="O13" s="29" t="s">
        <v>62</v>
      </c>
      <c r="P13" s="115" t="s">
        <v>826</v>
      </c>
      <c r="Q13"/>
      <c r="R13" s="141"/>
      <c r="S13" s="141"/>
      <c r="T13" s="141"/>
      <c r="U13" s="141"/>
      <c r="V13" s="141"/>
    </row>
    <row r="14" spans="2:22" ht="18" customHeight="1">
      <c r="B14" s="29" t="s">
        <v>770</v>
      </c>
      <c r="C14" s="34">
        <v>0</v>
      </c>
      <c r="D14" s="4">
        <f t="shared" si="0"/>
        <v>0</v>
      </c>
      <c r="E14" s="141"/>
      <c r="F14" s="30" t="s">
        <v>2</v>
      </c>
      <c r="G14" s="35">
        <f>SUM(G7:G13)</f>
        <v>108</v>
      </c>
      <c r="H14" s="31">
        <v>100</v>
      </c>
      <c r="I14" s="141"/>
      <c r="K14" s="29" t="s">
        <v>770</v>
      </c>
      <c r="L14" s="34">
        <v>0</v>
      </c>
      <c r="M14" s="4">
        <f t="shared" si="1"/>
        <v>0</v>
      </c>
      <c r="N14" s="141"/>
      <c r="O14" s="29" t="s">
        <v>63</v>
      </c>
      <c r="P14" s="115" t="s">
        <v>450</v>
      </c>
      <c r="Q14"/>
      <c r="R14" s="141"/>
      <c r="S14" s="141"/>
      <c r="T14" s="141"/>
      <c r="U14" s="141"/>
      <c r="V14" s="141"/>
    </row>
    <row r="15" spans="2:22" ht="18" customHeight="1">
      <c r="B15" s="29" t="s">
        <v>771</v>
      </c>
      <c r="C15" s="34">
        <v>0</v>
      </c>
      <c r="D15" s="4">
        <f t="shared" si="0"/>
        <v>0</v>
      </c>
      <c r="E15" s="141"/>
      <c r="F15" s="29" t="s">
        <v>825</v>
      </c>
      <c r="G15"/>
      <c r="H15"/>
      <c r="I15" s="141"/>
      <c r="K15" s="29" t="s">
        <v>771</v>
      </c>
      <c r="L15" s="34">
        <v>0</v>
      </c>
      <c r="M15" s="4">
        <f t="shared" si="1"/>
        <v>0</v>
      </c>
      <c r="N15" s="141"/>
      <c r="O15" s="29" t="s">
        <v>65</v>
      </c>
      <c r="P15" s="115" t="s">
        <v>450</v>
      </c>
      <c r="Q15"/>
      <c r="R15" s="141"/>
      <c r="S15" s="141"/>
      <c r="T15" s="141"/>
      <c r="U15" s="141"/>
      <c r="V15" s="141"/>
    </row>
    <row r="16" spans="2:22" ht="18" customHeight="1">
      <c r="B16" s="29" t="s">
        <v>772</v>
      </c>
      <c r="C16" s="34">
        <v>0</v>
      </c>
      <c r="D16" s="4">
        <f t="shared" si="0"/>
        <v>0</v>
      </c>
      <c r="E16" s="141"/>
      <c r="F16" s="30"/>
      <c r="G16" s="118" t="s">
        <v>782</v>
      </c>
      <c r="H16"/>
      <c r="I16" s="141"/>
      <c r="K16" s="29" t="s">
        <v>772</v>
      </c>
      <c r="L16" s="34">
        <v>0</v>
      </c>
      <c r="M16" s="4">
        <f t="shared" si="1"/>
        <v>0</v>
      </c>
      <c r="N16" s="141"/>
      <c r="O16" s="74" t="s">
        <v>64</v>
      </c>
      <c r="P16" s="116" t="s">
        <v>451</v>
      </c>
      <c r="Q16"/>
      <c r="R16" s="141"/>
      <c r="S16" s="141"/>
      <c r="T16" s="141"/>
      <c r="U16" s="141"/>
      <c r="V16" s="141"/>
    </row>
    <row r="17" spans="2:22" ht="18" customHeight="1">
      <c r="B17" s="29" t="s">
        <v>773</v>
      </c>
      <c r="C17" s="34">
        <v>3</v>
      </c>
      <c r="D17" s="4">
        <f t="shared" si="0"/>
        <v>1.3215859030837005</v>
      </c>
      <c r="E17" s="141"/>
      <c r="F17" s="29" t="s">
        <v>62</v>
      </c>
      <c r="G17" s="32">
        <v>5905</v>
      </c>
      <c r="H17"/>
      <c r="I17" s="141"/>
      <c r="K17" s="29" t="s">
        <v>773</v>
      </c>
      <c r="L17" s="34">
        <v>0</v>
      </c>
      <c r="M17" s="4">
        <f t="shared" si="1"/>
        <v>0</v>
      </c>
      <c r="N17" s="141"/>
      <c r="O17" s="143"/>
      <c r="P17" s="141"/>
      <c r="Q17" s="141"/>
      <c r="R17" s="141"/>
      <c r="S17" s="141"/>
      <c r="T17" s="141"/>
      <c r="U17" s="141"/>
      <c r="V17" s="141"/>
    </row>
    <row r="18" spans="2:22" ht="18" customHeight="1">
      <c r="B18" s="29" t="s">
        <v>778</v>
      </c>
      <c r="C18" s="34">
        <v>3</v>
      </c>
      <c r="D18" s="4">
        <f t="shared" si="0"/>
        <v>1.3215859030837005</v>
      </c>
      <c r="E18" s="141"/>
      <c r="F18" s="29" t="s">
        <v>63</v>
      </c>
      <c r="G18" s="32">
        <v>13323</v>
      </c>
      <c r="H18"/>
      <c r="I18" s="141"/>
      <c r="K18" s="29" t="s">
        <v>778</v>
      </c>
      <c r="L18" s="34">
        <v>0</v>
      </c>
      <c r="M18" s="4">
        <f t="shared" si="1"/>
        <v>0</v>
      </c>
      <c r="N18" s="141"/>
      <c r="O18" s="143"/>
      <c r="P18" s="141"/>
      <c r="Q18" s="141"/>
      <c r="R18" s="141"/>
      <c r="S18" s="141"/>
      <c r="T18" s="141"/>
      <c r="U18" s="141"/>
      <c r="V18" s="141"/>
    </row>
    <row r="19" spans="2:22" ht="18" customHeight="1">
      <c r="B19" s="29" t="s">
        <v>23</v>
      </c>
      <c r="C19" s="34">
        <v>90</v>
      </c>
      <c r="D19" s="4">
        <f t="shared" si="0"/>
        <v>39.647577092511014</v>
      </c>
      <c r="E19" s="141"/>
      <c r="F19" s="29" t="s">
        <v>65</v>
      </c>
      <c r="G19" s="32">
        <v>6447</v>
      </c>
      <c r="H19"/>
      <c r="I19" s="141"/>
      <c r="K19" s="29" t="s">
        <v>23</v>
      </c>
      <c r="L19" s="76">
        <v>178</v>
      </c>
      <c r="M19" s="4">
        <f t="shared" si="1"/>
        <v>78.414096916299556</v>
      </c>
      <c r="N19" s="141"/>
      <c r="O19" s="143"/>
      <c r="P19" s="141"/>
      <c r="Q19" s="141"/>
      <c r="R19" s="141"/>
      <c r="S19" s="141"/>
      <c r="T19" s="141"/>
      <c r="U19" s="141"/>
      <c r="V19" s="141"/>
    </row>
    <row r="20" spans="2:22" ht="18" customHeight="1">
      <c r="B20" s="30" t="s">
        <v>2</v>
      </c>
      <c r="C20" s="35">
        <f>SUM(C7:C19)</f>
        <v>227</v>
      </c>
      <c r="D20" s="31">
        <v>100</v>
      </c>
      <c r="E20" s="141"/>
      <c r="F20" s="74" t="s">
        <v>64</v>
      </c>
      <c r="G20" s="75">
        <v>13801</v>
      </c>
      <c r="H20"/>
      <c r="I20" s="141"/>
      <c r="K20" s="30" t="s">
        <v>2</v>
      </c>
      <c r="L20" s="35">
        <f>SUM(L7:L19)</f>
        <v>227</v>
      </c>
      <c r="M20" s="31">
        <v>100</v>
      </c>
      <c r="N20" s="141"/>
      <c r="O20" s="143"/>
      <c r="P20" s="141"/>
      <c r="Q20" s="141"/>
      <c r="R20" s="141"/>
      <c r="S20" s="141"/>
      <c r="T20" s="141"/>
      <c r="U20" s="141"/>
      <c r="V20" s="141"/>
    </row>
    <row r="21" spans="2:22" ht="18" customHeight="1">
      <c r="B21" s="51"/>
      <c r="C21" s="2"/>
      <c r="D21" s="8"/>
      <c r="E21" s="141"/>
      <c r="F21" s="29"/>
      <c r="H21" s="141"/>
      <c r="I21" s="141"/>
      <c r="K21" s="51"/>
      <c r="L21" s="2"/>
      <c r="M21" s="8"/>
      <c r="N21" s="141"/>
      <c r="O21" s="143"/>
      <c r="P21" s="141"/>
      <c r="Q21" s="141"/>
      <c r="R21" s="141"/>
      <c r="S21" s="141"/>
      <c r="T21" s="141"/>
      <c r="U21" s="141"/>
      <c r="V21" s="141"/>
    </row>
    <row r="22" spans="2:22" ht="18" customHeight="1">
      <c r="B22" s="30"/>
      <c r="C22" s="118" t="s">
        <v>781</v>
      </c>
      <c r="K22" s="30"/>
      <c r="L22" s="118" t="s">
        <v>781</v>
      </c>
    </row>
    <row r="23" spans="2:22" ht="18" customHeight="1">
      <c r="B23" s="29" t="s">
        <v>62</v>
      </c>
      <c r="C23" s="89">
        <v>81.540000000000006</v>
      </c>
      <c r="K23" s="29" t="s">
        <v>62</v>
      </c>
      <c r="L23" s="89">
        <v>0.5</v>
      </c>
    </row>
    <row r="24" spans="2:22" ht="18" customHeight="1">
      <c r="B24" s="29" t="s">
        <v>63</v>
      </c>
      <c r="C24" s="89">
        <v>116.38</v>
      </c>
      <c r="K24" s="29" t="s">
        <v>63</v>
      </c>
      <c r="L24" s="89">
        <v>2.7</v>
      </c>
    </row>
    <row r="25" spans="2:22" ht="18" customHeight="1">
      <c r="B25" s="29" t="s">
        <v>65</v>
      </c>
      <c r="C25" s="89">
        <v>103.43</v>
      </c>
      <c r="K25" s="29" t="s">
        <v>65</v>
      </c>
      <c r="L25" s="89">
        <v>12.5</v>
      </c>
    </row>
    <row r="26" spans="2:22" ht="18" customHeight="1">
      <c r="B26" s="74" t="s">
        <v>64</v>
      </c>
      <c r="C26" s="90">
        <v>122.19</v>
      </c>
      <c r="K26" s="74" t="s">
        <v>64</v>
      </c>
      <c r="L26" s="144" t="s">
        <v>449</v>
      </c>
    </row>
    <row r="27" spans="2:22" ht="18" customHeight="1"/>
    <row r="28" spans="2:22" ht="18" customHeight="1"/>
    <row r="29" spans="2:22" ht="18" customHeight="1">
      <c r="B29" s="29" t="s">
        <v>38</v>
      </c>
      <c r="K29" s="29" t="s">
        <v>39</v>
      </c>
    </row>
    <row r="30" spans="2:22" ht="18" customHeight="1">
      <c r="B30" s="30" t="s">
        <v>35</v>
      </c>
      <c r="C30" s="36" t="s">
        <v>40</v>
      </c>
      <c r="D30" s="119" t="s">
        <v>25</v>
      </c>
      <c r="E30" s="141"/>
      <c r="F30" s="30" t="s">
        <v>36</v>
      </c>
      <c r="G30" s="36" t="s">
        <v>40</v>
      </c>
      <c r="H30" s="119" t="s">
        <v>25</v>
      </c>
      <c r="I30" s="141"/>
      <c r="K30" s="30" t="s">
        <v>35</v>
      </c>
      <c r="L30" s="36" t="s">
        <v>40</v>
      </c>
      <c r="M30" s="119" t="s">
        <v>25</v>
      </c>
      <c r="N30" s="141"/>
      <c r="O30" s="30" t="s">
        <v>36</v>
      </c>
      <c r="P30" s="36" t="s">
        <v>40</v>
      </c>
      <c r="Q30" s="119" t="s">
        <v>25</v>
      </c>
      <c r="R30" s="141"/>
      <c r="S30" s="141"/>
      <c r="T30" s="141"/>
      <c r="U30" s="141"/>
      <c r="V30" s="141"/>
    </row>
    <row r="31" spans="2:22" ht="18" customHeight="1">
      <c r="B31" s="104">
        <v>0</v>
      </c>
      <c r="C31" s="34">
        <v>47</v>
      </c>
      <c r="D31" s="4">
        <f>C31/227*100</f>
        <v>20.704845814977972</v>
      </c>
      <c r="E31" s="141"/>
      <c r="F31" s="29" t="s">
        <v>616</v>
      </c>
      <c r="G31" s="34">
        <v>0</v>
      </c>
      <c r="H31" s="4">
        <v>0</v>
      </c>
      <c r="I31" s="141"/>
      <c r="K31" s="104">
        <v>0</v>
      </c>
      <c r="L31" s="88">
        <v>39</v>
      </c>
      <c r="M31" s="4">
        <f t="shared" ref="M31:M43" si="2">L31/227*100</f>
        <v>17.180616740088105</v>
      </c>
      <c r="N31" s="141"/>
      <c r="O31" s="29" t="s">
        <v>616</v>
      </c>
      <c r="P31" s="88">
        <v>13</v>
      </c>
      <c r="Q31" s="4">
        <f>P31/34*100</f>
        <v>38.235294117647058</v>
      </c>
      <c r="R31" s="141"/>
      <c r="S31" s="141"/>
      <c r="T31" s="141"/>
      <c r="U31" s="141"/>
      <c r="V31" s="141"/>
    </row>
    <row r="32" spans="2:22" ht="18" customHeight="1">
      <c r="B32" s="29" t="s">
        <v>764</v>
      </c>
      <c r="C32" s="34">
        <v>3</v>
      </c>
      <c r="D32" s="4">
        <f t="shared" ref="D32:D43" si="3">C32/227*100</f>
        <v>1.3215859030837005</v>
      </c>
      <c r="E32" s="141"/>
      <c r="F32" s="29" t="s">
        <v>774</v>
      </c>
      <c r="G32" s="34">
        <v>3</v>
      </c>
      <c r="H32" s="4">
        <v>100</v>
      </c>
      <c r="I32" s="141"/>
      <c r="K32" s="29" t="s">
        <v>764</v>
      </c>
      <c r="L32" s="88">
        <v>17</v>
      </c>
      <c r="M32" s="4">
        <f t="shared" si="2"/>
        <v>7.4889867841409687</v>
      </c>
      <c r="N32" s="141"/>
      <c r="O32" s="29" t="s">
        <v>774</v>
      </c>
      <c r="P32" s="88">
        <v>8</v>
      </c>
      <c r="Q32" s="4">
        <f t="shared" ref="Q32:Q37" si="4">P32/34*100</f>
        <v>23.52941176470588</v>
      </c>
      <c r="R32" s="141"/>
      <c r="S32" s="141"/>
      <c r="T32" s="141"/>
      <c r="U32" s="141"/>
      <c r="V32" s="141"/>
    </row>
    <row r="33" spans="2:22" ht="18" customHeight="1">
      <c r="B33" s="29" t="s">
        <v>765</v>
      </c>
      <c r="C33" s="34">
        <v>0</v>
      </c>
      <c r="D33" s="4">
        <f t="shared" si="3"/>
        <v>0</v>
      </c>
      <c r="E33" s="141"/>
      <c r="F33" s="29" t="s">
        <v>775</v>
      </c>
      <c r="G33" s="34">
        <v>0</v>
      </c>
      <c r="H33" s="4">
        <v>0</v>
      </c>
      <c r="I33" s="141"/>
      <c r="K33" s="29" t="s">
        <v>765</v>
      </c>
      <c r="L33" s="88">
        <v>3</v>
      </c>
      <c r="M33" s="4">
        <f t="shared" si="2"/>
        <v>1.3215859030837005</v>
      </c>
      <c r="N33" s="141"/>
      <c r="O33" s="29" t="s">
        <v>775</v>
      </c>
      <c r="P33" s="88">
        <v>2</v>
      </c>
      <c r="Q33" s="4">
        <f t="shared" si="4"/>
        <v>5.8823529411764701</v>
      </c>
      <c r="R33" s="141"/>
      <c r="S33" s="141"/>
      <c r="T33" s="141"/>
      <c r="U33" s="141"/>
      <c r="V33" s="141"/>
    </row>
    <row r="34" spans="2:22" ht="18" customHeight="1">
      <c r="B34" s="29" t="s">
        <v>766</v>
      </c>
      <c r="C34" s="34">
        <v>0</v>
      </c>
      <c r="D34" s="4">
        <f t="shared" si="3"/>
        <v>0</v>
      </c>
      <c r="E34" s="141"/>
      <c r="F34" s="29" t="s">
        <v>23</v>
      </c>
      <c r="G34" s="34">
        <v>0</v>
      </c>
      <c r="H34" s="4">
        <v>0</v>
      </c>
      <c r="I34" s="141"/>
      <c r="K34" s="29" t="s">
        <v>766</v>
      </c>
      <c r="L34" s="88">
        <v>3</v>
      </c>
      <c r="M34" s="4">
        <f t="shared" si="2"/>
        <v>1.3215859030837005</v>
      </c>
      <c r="N34" s="141"/>
      <c r="O34" s="29" t="s">
        <v>776</v>
      </c>
      <c r="P34" s="88">
        <v>3</v>
      </c>
      <c r="Q34" s="4">
        <f t="shared" si="4"/>
        <v>8.8235294117647065</v>
      </c>
      <c r="R34" s="141"/>
      <c r="S34" s="141"/>
      <c r="T34" s="141"/>
      <c r="U34" s="141"/>
      <c r="V34" s="141"/>
    </row>
    <row r="35" spans="2:22" ht="18" customHeight="1">
      <c r="B35" s="29" t="s">
        <v>767</v>
      </c>
      <c r="C35" s="34">
        <v>0</v>
      </c>
      <c r="D35" s="4">
        <f t="shared" si="3"/>
        <v>0</v>
      </c>
      <c r="E35" s="141"/>
      <c r="F35" s="30" t="s">
        <v>2</v>
      </c>
      <c r="G35" s="35">
        <v>3</v>
      </c>
      <c r="H35" s="31">
        <v>100</v>
      </c>
      <c r="I35" s="141"/>
      <c r="K35" s="29" t="s">
        <v>767</v>
      </c>
      <c r="L35" s="88">
        <v>7</v>
      </c>
      <c r="M35" s="4">
        <f t="shared" si="2"/>
        <v>3.0837004405286343</v>
      </c>
      <c r="N35" s="141"/>
      <c r="O35" s="29" t="s">
        <v>777</v>
      </c>
      <c r="P35" s="88">
        <v>1</v>
      </c>
      <c r="Q35" s="4">
        <f t="shared" si="4"/>
        <v>2.9411764705882351</v>
      </c>
      <c r="R35" s="141"/>
      <c r="S35" s="141"/>
      <c r="T35" s="141"/>
      <c r="U35" s="141"/>
      <c r="V35" s="141"/>
    </row>
    <row r="36" spans="2:22" ht="18" customHeight="1">
      <c r="B36" s="29" t="s">
        <v>768</v>
      </c>
      <c r="C36" s="34">
        <v>0</v>
      </c>
      <c r="D36" s="4">
        <f t="shared" si="3"/>
        <v>0</v>
      </c>
      <c r="E36" s="141"/>
      <c r="F36" s="29" t="s">
        <v>825</v>
      </c>
      <c r="G36"/>
      <c r="H36"/>
      <c r="I36" s="141"/>
      <c r="K36" s="29" t="s">
        <v>768</v>
      </c>
      <c r="L36" s="34">
        <v>0</v>
      </c>
      <c r="M36" s="4">
        <f t="shared" si="2"/>
        <v>0</v>
      </c>
      <c r="N36" s="141"/>
      <c r="O36" s="29" t="s">
        <v>779</v>
      </c>
      <c r="P36" s="34">
        <v>3</v>
      </c>
      <c r="Q36" s="4">
        <f t="shared" si="4"/>
        <v>8.8235294117647065</v>
      </c>
      <c r="R36" s="141"/>
      <c r="S36" s="141"/>
      <c r="T36" s="141"/>
      <c r="U36" s="141"/>
      <c r="V36" s="141"/>
    </row>
    <row r="37" spans="2:22" ht="18" customHeight="1">
      <c r="B37" s="29" t="s">
        <v>769</v>
      </c>
      <c r="C37" s="34">
        <v>0</v>
      </c>
      <c r="D37" s="4">
        <f t="shared" si="3"/>
        <v>0</v>
      </c>
      <c r="E37" s="141"/>
      <c r="F37" s="30"/>
      <c r="G37" s="118" t="s">
        <v>782</v>
      </c>
      <c r="H37"/>
      <c r="I37" s="141"/>
      <c r="K37" s="29" t="s">
        <v>769</v>
      </c>
      <c r="L37" s="34">
        <v>0</v>
      </c>
      <c r="M37" s="4">
        <f t="shared" si="2"/>
        <v>0</v>
      </c>
      <c r="N37" s="141"/>
      <c r="O37" s="29" t="s">
        <v>23</v>
      </c>
      <c r="P37" s="34">
        <v>4</v>
      </c>
      <c r="Q37" s="4">
        <f t="shared" si="4"/>
        <v>11.76470588235294</v>
      </c>
      <c r="R37" s="141"/>
      <c r="S37" s="141"/>
      <c r="T37" s="141"/>
      <c r="U37" s="141"/>
      <c r="V37" s="141"/>
    </row>
    <row r="38" spans="2:22" ht="18" customHeight="1">
      <c r="B38" s="29" t="s">
        <v>770</v>
      </c>
      <c r="C38" s="34">
        <v>0</v>
      </c>
      <c r="D38" s="4">
        <f t="shared" si="3"/>
        <v>0</v>
      </c>
      <c r="E38" s="141"/>
      <c r="F38" s="29" t="s">
        <v>62</v>
      </c>
      <c r="G38" s="32">
        <v>1232</v>
      </c>
      <c r="H38"/>
      <c r="I38" s="141"/>
      <c r="K38" s="29" t="s">
        <v>770</v>
      </c>
      <c r="L38" s="34">
        <v>0</v>
      </c>
      <c r="M38" s="4">
        <f t="shared" si="2"/>
        <v>0</v>
      </c>
      <c r="N38" s="141"/>
      <c r="O38" s="30" t="s">
        <v>2</v>
      </c>
      <c r="P38" s="35">
        <f>SUM(P31:P37)</f>
        <v>34</v>
      </c>
      <c r="Q38" s="31">
        <v>100</v>
      </c>
      <c r="R38" s="141"/>
      <c r="S38" s="141"/>
      <c r="T38" s="141"/>
      <c r="U38" s="141"/>
      <c r="V38" s="141"/>
    </row>
    <row r="39" spans="2:22" ht="18" customHeight="1">
      <c r="B39" s="29" t="s">
        <v>771</v>
      </c>
      <c r="C39" s="34">
        <v>0</v>
      </c>
      <c r="D39" s="4">
        <f t="shared" si="3"/>
        <v>0</v>
      </c>
      <c r="E39" s="141"/>
      <c r="F39" s="29" t="s">
        <v>63</v>
      </c>
      <c r="G39" s="32">
        <v>464</v>
      </c>
      <c r="H39"/>
      <c r="I39" s="141"/>
      <c r="K39" s="29" t="s">
        <v>771</v>
      </c>
      <c r="L39" s="34">
        <v>0</v>
      </c>
      <c r="M39" s="4">
        <f t="shared" si="2"/>
        <v>0</v>
      </c>
      <c r="N39" s="141"/>
      <c r="O39" s="29" t="s">
        <v>825</v>
      </c>
      <c r="P39"/>
      <c r="Q39"/>
      <c r="R39" s="141"/>
      <c r="S39" s="141"/>
      <c r="T39" s="141"/>
      <c r="U39" s="141"/>
      <c r="V39" s="141"/>
    </row>
    <row r="40" spans="2:22" ht="18" customHeight="1">
      <c r="B40" s="29" t="s">
        <v>772</v>
      </c>
      <c r="C40" s="34">
        <v>0</v>
      </c>
      <c r="D40" s="4">
        <f t="shared" si="3"/>
        <v>0</v>
      </c>
      <c r="E40" s="141"/>
      <c r="F40" s="29" t="s">
        <v>65</v>
      </c>
      <c r="G40" s="32">
        <v>1232</v>
      </c>
      <c r="H40"/>
      <c r="I40" s="141"/>
      <c r="K40" s="29" t="s">
        <v>772</v>
      </c>
      <c r="L40" s="34">
        <v>0</v>
      </c>
      <c r="M40" s="4">
        <f t="shared" si="2"/>
        <v>0</v>
      </c>
      <c r="N40" s="141"/>
      <c r="O40" s="30"/>
      <c r="P40" s="118" t="s">
        <v>782</v>
      </c>
      <c r="Q40"/>
      <c r="R40" s="141"/>
      <c r="S40" s="141"/>
      <c r="T40" s="141"/>
      <c r="U40" s="141"/>
      <c r="V40" s="141"/>
    </row>
    <row r="41" spans="2:22" ht="18" customHeight="1">
      <c r="B41" s="29" t="s">
        <v>773</v>
      </c>
      <c r="C41" s="34">
        <v>0</v>
      </c>
      <c r="D41" s="4">
        <f t="shared" si="3"/>
        <v>0</v>
      </c>
      <c r="E41" s="141"/>
      <c r="F41" s="74" t="s">
        <v>64</v>
      </c>
      <c r="G41" s="75">
        <v>464</v>
      </c>
      <c r="H41"/>
      <c r="I41" s="141"/>
      <c r="K41" s="29" t="s">
        <v>773</v>
      </c>
      <c r="L41" s="34">
        <v>2</v>
      </c>
      <c r="M41" s="4">
        <f t="shared" si="2"/>
        <v>0.88105726872246704</v>
      </c>
      <c r="N41" s="141"/>
      <c r="O41" s="29" t="s">
        <v>62</v>
      </c>
      <c r="P41" s="32">
        <v>9148</v>
      </c>
      <c r="Q41"/>
      <c r="R41" s="141"/>
      <c r="S41" s="141"/>
      <c r="T41" s="141"/>
      <c r="U41" s="141"/>
      <c r="V41" s="141"/>
    </row>
    <row r="42" spans="2:22" ht="18" customHeight="1">
      <c r="B42" s="29" t="s">
        <v>778</v>
      </c>
      <c r="C42" s="34">
        <v>0</v>
      </c>
      <c r="D42" s="4">
        <f t="shared" si="3"/>
        <v>0</v>
      </c>
      <c r="E42" s="141"/>
      <c r="F42" s="143"/>
      <c r="G42" s="141"/>
      <c r="H42" s="141"/>
      <c r="I42" s="141"/>
      <c r="K42" s="29" t="s">
        <v>778</v>
      </c>
      <c r="L42" s="34">
        <v>1</v>
      </c>
      <c r="M42" s="4">
        <f t="shared" si="2"/>
        <v>0.44052863436123352</v>
      </c>
      <c r="N42" s="141"/>
      <c r="O42" s="29" t="s">
        <v>63</v>
      </c>
      <c r="P42" s="32">
        <v>19484</v>
      </c>
      <c r="Q42"/>
      <c r="R42" s="141"/>
      <c r="S42" s="141"/>
      <c r="T42" s="141"/>
      <c r="U42" s="141"/>
      <c r="V42" s="141"/>
    </row>
    <row r="43" spans="2:22" ht="18" customHeight="1">
      <c r="B43" s="29" t="s">
        <v>23</v>
      </c>
      <c r="C43" s="34">
        <v>177</v>
      </c>
      <c r="D43" s="4">
        <f t="shared" si="3"/>
        <v>77.973568281938327</v>
      </c>
      <c r="K43" s="29" t="s">
        <v>23</v>
      </c>
      <c r="L43" s="34">
        <v>155</v>
      </c>
      <c r="M43" s="4">
        <f t="shared" si="2"/>
        <v>68.281938325991192</v>
      </c>
      <c r="O43" s="29" t="s">
        <v>65</v>
      </c>
      <c r="P43" s="32">
        <v>16143</v>
      </c>
      <c r="Q43"/>
    </row>
    <row r="44" spans="2:22" ht="18" customHeight="1">
      <c r="B44" s="30" t="s">
        <v>2</v>
      </c>
      <c r="C44" s="35">
        <f>SUM(C31:C43)</f>
        <v>227</v>
      </c>
      <c r="D44" s="31">
        <v>100</v>
      </c>
      <c r="K44" s="30" t="s">
        <v>2</v>
      </c>
      <c r="L44" s="35">
        <f>SUM(L31:L43)</f>
        <v>227</v>
      </c>
      <c r="M44" s="31">
        <v>100</v>
      </c>
      <c r="O44" s="74" t="s">
        <v>64</v>
      </c>
      <c r="P44" s="75">
        <v>23835</v>
      </c>
      <c r="Q44"/>
    </row>
    <row r="45" spans="2:22" ht="18" customHeight="1">
      <c r="B45" s="51"/>
      <c r="C45" s="2"/>
      <c r="D45" s="8"/>
      <c r="K45" s="51"/>
      <c r="L45" s="2"/>
      <c r="M45" s="8"/>
    </row>
    <row r="46" spans="2:22" ht="18" customHeight="1">
      <c r="B46" s="30"/>
      <c r="C46" s="118" t="s">
        <v>781</v>
      </c>
      <c r="D46" s="8"/>
      <c r="K46" s="30"/>
      <c r="L46" s="118" t="s">
        <v>781</v>
      </c>
    </row>
    <row r="47" spans="2:22" ht="18" customHeight="1">
      <c r="B47" s="29" t="s">
        <v>62</v>
      </c>
      <c r="C47" s="89">
        <v>1.1000000000000001</v>
      </c>
      <c r="K47" s="29" t="s">
        <v>62</v>
      </c>
      <c r="L47" s="89">
        <v>49</v>
      </c>
    </row>
    <row r="48" spans="2:22" ht="18" customHeight="1">
      <c r="B48" s="29" t="s">
        <v>63</v>
      </c>
      <c r="C48" s="89">
        <v>4.9000000000000004</v>
      </c>
      <c r="K48" s="29" t="s">
        <v>63</v>
      </c>
      <c r="L48" s="89">
        <v>119</v>
      </c>
    </row>
    <row r="49" spans="2:17" ht="18" customHeight="1">
      <c r="B49" s="29" t="s">
        <v>65</v>
      </c>
      <c r="C49" s="89">
        <v>18.5</v>
      </c>
      <c r="K49" s="29" t="s">
        <v>65</v>
      </c>
      <c r="L49" s="89">
        <v>107</v>
      </c>
    </row>
    <row r="50" spans="2:17" ht="18" customHeight="1">
      <c r="B50" s="74" t="s">
        <v>64</v>
      </c>
      <c r="C50" s="90">
        <v>10.33</v>
      </c>
      <c r="K50" s="51" t="s">
        <v>64</v>
      </c>
      <c r="L50" s="89">
        <v>158.94157999999999</v>
      </c>
    </row>
    <row r="51" spans="2:17" ht="18" customHeight="1">
      <c r="K51" s="68"/>
      <c r="L51" s="161"/>
    </row>
    <row r="52" spans="2:17" ht="18" customHeight="1"/>
    <row r="53" spans="2:17" ht="18" customHeight="1">
      <c r="B53" s="29" t="s">
        <v>18</v>
      </c>
      <c r="K53" s="29" t="s">
        <v>18</v>
      </c>
      <c r="N53"/>
    </row>
    <row r="54" spans="2:17" ht="18" customHeight="1">
      <c r="B54" s="30" t="s">
        <v>35</v>
      </c>
      <c r="C54" s="36" t="s">
        <v>40</v>
      </c>
      <c r="D54" s="119" t="s">
        <v>25</v>
      </c>
      <c r="F54" s="30" t="s">
        <v>36</v>
      </c>
      <c r="G54" s="36" t="s">
        <v>40</v>
      </c>
      <c r="H54" s="119" t="s">
        <v>25</v>
      </c>
      <c r="K54" s="30" t="s">
        <v>35</v>
      </c>
      <c r="L54" s="36" t="s">
        <v>40</v>
      </c>
      <c r="M54" s="119" t="s">
        <v>25</v>
      </c>
      <c r="N54"/>
      <c r="O54" s="30" t="s">
        <v>36</v>
      </c>
      <c r="P54" s="36" t="s">
        <v>40</v>
      </c>
      <c r="Q54" s="119" t="s">
        <v>25</v>
      </c>
    </row>
    <row r="55" spans="2:17" ht="18" customHeight="1">
      <c r="B55" s="104">
        <v>0</v>
      </c>
      <c r="C55" s="34">
        <v>37</v>
      </c>
      <c r="D55" s="4">
        <f>C55/227*100</f>
        <v>16.299559471365637</v>
      </c>
      <c r="F55" s="29" t="s">
        <v>616</v>
      </c>
      <c r="G55" s="34">
        <v>4</v>
      </c>
      <c r="H55" s="4">
        <v>23.529411764705898</v>
      </c>
      <c r="K55" s="104">
        <v>0</v>
      </c>
      <c r="L55" s="34">
        <v>43</v>
      </c>
      <c r="M55" s="4">
        <f>L55/227*100</f>
        <v>18.942731277533039</v>
      </c>
      <c r="N55"/>
      <c r="O55" s="29" t="s">
        <v>616</v>
      </c>
      <c r="P55" s="34">
        <v>1</v>
      </c>
      <c r="Q55" s="4">
        <v>25</v>
      </c>
    </row>
    <row r="56" spans="2:17" ht="18" customHeight="1">
      <c r="B56" s="29" t="s">
        <v>764</v>
      </c>
      <c r="C56" s="34">
        <v>13</v>
      </c>
      <c r="D56" s="4">
        <f t="shared" ref="D56:D67" si="5">C56/227*100</f>
        <v>5.7268722466960353</v>
      </c>
      <c r="F56" s="29" t="s">
        <v>774</v>
      </c>
      <c r="G56" s="34">
        <v>4</v>
      </c>
      <c r="H56" s="4">
        <v>23.529411764705898</v>
      </c>
      <c r="K56" s="29" t="s">
        <v>764</v>
      </c>
      <c r="L56" s="34">
        <v>4</v>
      </c>
      <c r="M56" s="4">
        <f t="shared" ref="M56:M67" si="6">L56/227*100</f>
        <v>1.7621145374449341</v>
      </c>
      <c r="N56"/>
      <c r="O56" s="29" t="s">
        <v>780</v>
      </c>
      <c r="P56" s="34">
        <v>3</v>
      </c>
      <c r="Q56" s="4">
        <v>75</v>
      </c>
    </row>
    <row r="57" spans="2:17" ht="18" customHeight="1">
      <c r="B57" s="29" t="s">
        <v>765</v>
      </c>
      <c r="C57" s="34">
        <v>1</v>
      </c>
      <c r="D57" s="4">
        <f t="shared" si="5"/>
        <v>0.44052863436123352</v>
      </c>
      <c r="F57" s="29" t="s">
        <v>775</v>
      </c>
      <c r="G57" s="34">
        <v>4</v>
      </c>
      <c r="H57" s="4">
        <v>23.529411764705898</v>
      </c>
      <c r="K57" s="29" t="s">
        <v>765</v>
      </c>
      <c r="L57" s="34">
        <v>0</v>
      </c>
      <c r="M57" s="4">
        <f t="shared" si="6"/>
        <v>0</v>
      </c>
      <c r="N57"/>
      <c r="O57" s="29" t="s">
        <v>23</v>
      </c>
      <c r="P57" s="34">
        <v>0</v>
      </c>
      <c r="Q57" s="4">
        <v>0</v>
      </c>
    </row>
    <row r="58" spans="2:17" ht="18" customHeight="1">
      <c r="B58" s="29" t="s">
        <v>766</v>
      </c>
      <c r="C58" s="34">
        <v>1</v>
      </c>
      <c r="D58" s="4">
        <f t="shared" si="5"/>
        <v>0.44052863436123352</v>
      </c>
      <c r="F58" s="29" t="s">
        <v>776</v>
      </c>
      <c r="G58" s="34">
        <v>3</v>
      </c>
      <c r="H58" s="4">
        <v>17.647058823529399</v>
      </c>
      <c r="K58" s="29" t="s">
        <v>766</v>
      </c>
      <c r="L58" s="34">
        <v>0</v>
      </c>
      <c r="M58" s="4">
        <f t="shared" si="6"/>
        <v>0</v>
      </c>
      <c r="N58"/>
      <c r="O58" s="30" t="s">
        <v>2</v>
      </c>
      <c r="P58" s="35">
        <v>4</v>
      </c>
      <c r="Q58" s="31">
        <v>100</v>
      </c>
    </row>
    <row r="59" spans="2:17" ht="18" customHeight="1">
      <c r="B59" s="29" t="s">
        <v>767</v>
      </c>
      <c r="C59" s="34">
        <v>1</v>
      </c>
      <c r="D59" s="4">
        <f t="shared" si="5"/>
        <v>0.44052863436123352</v>
      </c>
      <c r="F59" s="29" t="s">
        <v>777</v>
      </c>
      <c r="G59" s="34">
        <v>0</v>
      </c>
      <c r="H59" s="4">
        <v>0</v>
      </c>
      <c r="K59" s="29" t="s">
        <v>767</v>
      </c>
      <c r="L59" s="34">
        <v>0</v>
      </c>
      <c r="M59" s="4">
        <f t="shared" si="6"/>
        <v>0</v>
      </c>
      <c r="N59"/>
      <c r="O59" s="29"/>
      <c r="P59"/>
      <c r="Q59"/>
    </row>
    <row r="60" spans="2:17" ht="18" customHeight="1">
      <c r="B60" s="29" t="s">
        <v>768</v>
      </c>
      <c r="C60" s="34">
        <v>1</v>
      </c>
      <c r="D60" s="4">
        <f t="shared" si="5"/>
        <v>0.44052863436123352</v>
      </c>
      <c r="F60" s="29" t="s">
        <v>779</v>
      </c>
      <c r="G60" s="34">
        <v>1</v>
      </c>
      <c r="H60" s="4">
        <v>5.8823529411764701</v>
      </c>
      <c r="K60" s="29" t="s">
        <v>768</v>
      </c>
      <c r="L60" s="34">
        <v>0</v>
      </c>
      <c r="M60" s="4">
        <f t="shared" si="6"/>
        <v>0</v>
      </c>
      <c r="N60"/>
      <c r="O60" s="30"/>
      <c r="P60" s="118" t="s">
        <v>782</v>
      </c>
      <c r="Q60"/>
    </row>
    <row r="61" spans="2:17" ht="18" customHeight="1">
      <c r="B61" s="29" t="s">
        <v>769</v>
      </c>
      <c r="C61" s="34">
        <v>0</v>
      </c>
      <c r="D61" s="4">
        <f t="shared" si="5"/>
        <v>0</v>
      </c>
      <c r="F61" s="29" t="s">
        <v>23</v>
      </c>
      <c r="G61" s="34">
        <v>1</v>
      </c>
      <c r="H61" s="4">
        <v>5.8823529411764701</v>
      </c>
      <c r="K61" s="29" t="s">
        <v>769</v>
      </c>
      <c r="L61" s="34">
        <v>0</v>
      </c>
      <c r="M61" s="4">
        <f t="shared" si="6"/>
        <v>0</v>
      </c>
      <c r="N61"/>
      <c r="O61" s="29" t="s">
        <v>62</v>
      </c>
      <c r="P61" s="32">
        <v>14375</v>
      </c>
      <c r="Q61"/>
    </row>
    <row r="62" spans="2:17" ht="18" customHeight="1">
      <c r="B62" s="29" t="s">
        <v>770</v>
      </c>
      <c r="C62" s="34">
        <v>0</v>
      </c>
      <c r="D62" s="4">
        <f t="shared" si="5"/>
        <v>0</v>
      </c>
      <c r="F62" s="30" t="s">
        <v>2</v>
      </c>
      <c r="G62" s="35">
        <v>17</v>
      </c>
      <c r="H62" s="31">
        <v>100</v>
      </c>
      <c r="K62" s="29" t="s">
        <v>770</v>
      </c>
      <c r="L62" s="34">
        <v>0</v>
      </c>
      <c r="M62" s="4">
        <f t="shared" si="6"/>
        <v>0</v>
      </c>
      <c r="N62"/>
      <c r="O62" s="29" t="s">
        <v>63</v>
      </c>
      <c r="P62" s="32">
        <v>18300</v>
      </c>
      <c r="Q62"/>
    </row>
    <row r="63" spans="2:17" ht="18" customHeight="1">
      <c r="B63" s="29" t="s">
        <v>771</v>
      </c>
      <c r="C63" s="34">
        <v>0</v>
      </c>
      <c r="D63" s="4">
        <f t="shared" si="5"/>
        <v>0</v>
      </c>
      <c r="F63" s="29" t="s">
        <v>825</v>
      </c>
      <c r="G63"/>
      <c r="H63"/>
      <c r="K63" s="29" t="s">
        <v>771</v>
      </c>
      <c r="L63" s="34">
        <v>0</v>
      </c>
      <c r="M63" s="4">
        <f t="shared" si="6"/>
        <v>0</v>
      </c>
      <c r="N63"/>
      <c r="O63" s="29" t="s">
        <v>65</v>
      </c>
      <c r="P63" s="32">
        <v>19166</v>
      </c>
      <c r="Q63"/>
    </row>
    <row r="64" spans="2:17" ht="18" customHeight="1">
      <c r="B64" s="29" t="s">
        <v>772</v>
      </c>
      <c r="C64" s="34">
        <v>0</v>
      </c>
      <c r="D64" s="4">
        <f t="shared" si="5"/>
        <v>0</v>
      </c>
      <c r="F64" s="30"/>
      <c r="G64" s="118" t="s">
        <v>782</v>
      </c>
      <c r="H64"/>
      <c r="K64" s="29" t="s">
        <v>772</v>
      </c>
      <c r="L64" s="34">
        <v>0</v>
      </c>
      <c r="M64" s="4">
        <f t="shared" si="6"/>
        <v>0</v>
      </c>
      <c r="N64"/>
      <c r="O64" s="74" t="s">
        <v>64</v>
      </c>
      <c r="P64" s="75">
        <v>19094</v>
      </c>
      <c r="Q64"/>
    </row>
    <row r="65" spans="2:14" ht="18" customHeight="1">
      <c r="B65" s="29" t="s">
        <v>773</v>
      </c>
      <c r="C65" s="34">
        <v>0</v>
      </c>
      <c r="D65" s="4">
        <f t="shared" si="5"/>
        <v>0</v>
      </c>
      <c r="F65" s="29" t="s">
        <v>62</v>
      </c>
      <c r="G65" s="32">
        <v>6614</v>
      </c>
      <c r="H65"/>
      <c r="K65" s="29" t="s">
        <v>773</v>
      </c>
      <c r="L65" s="34">
        <v>0</v>
      </c>
      <c r="M65" s="4">
        <f t="shared" si="6"/>
        <v>0</v>
      </c>
      <c r="N65"/>
    </row>
    <row r="66" spans="2:14" ht="18" customHeight="1">
      <c r="B66" s="29" t="s">
        <v>778</v>
      </c>
      <c r="C66" s="34">
        <v>0</v>
      </c>
      <c r="D66" s="4">
        <f t="shared" si="5"/>
        <v>0</v>
      </c>
      <c r="F66" s="29" t="s">
        <v>63</v>
      </c>
      <c r="G66" s="32">
        <v>7946</v>
      </c>
      <c r="H66"/>
      <c r="K66" s="29" t="s">
        <v>778</v>
      </c>
      <c r="L66" s="34">
        <v>0</v>
      </c>
      <c r="M66" s="4">
        <f t="shared" si="6"/>
        <v>0</v>
      </c>
      <c r="N66"/>
    </row>
    <row r="67" spans="2:14" ht="18" customHeight="1">
      <c r="B67" s="29" t="s">
        <v>23</v>
      </c>
      <c r="C67" s="34">
        <v>173</v>
      </c>
      <c r="D67" s="4">
        <f t="shared" si="5"/>
        <v>76.211453744493397</v>
      </c>
      <c r="F67" s="29" t="s">
        <v>65</v>
      </c>
      <c r="G67" s="32">
        <v>8819</v>
      </c>
      <c r="H67"/>
      <c r="K67" s="29" t="s">
        <v>23</v>
      </c>
      <c r="L67" s="34">
        <v>180</v>
      </c>
      <c r="M67" s="4">
        <f t="shared" si="6"/>
        <v>79.295154185022028</v>
      </c>
      <c r="N67"/>
    </row>
    <row r="68" spans="2:14" ht="18" customHeight="1">
      <c r="B68" s="30" t="s">
        <v>2</v>
      </c>
      <c r="C68" s="35">
        <f>SUM(C55:C67)</f>
        <v>227</v>
      </c>
      <c r="D68" s="31">
        <v>100</v>
      </c>
      <c r="F68" s="74" t="s">
        <v>64</v>
      </c>
      <c r="G68" s="75">
        <v>8055</v>
      </c>
      <c r="H68"/>
      <c r="K68" s="30" t="s">
        <v>2</v>
      </c>
      <c r="L68" s="35">
        <v>227</v>
      </c>
      <c r="M68" s="31">
        <v>100</v>
      </c>
      <c r="N68"/>
    </row>
    <row r="69" spans="2:14" ht="18" customHeight="1">
      <c r="B69" s="51"/>
      <c r="C69" s="2"/>
      <c r="D69" s="8"/>
      <c r="K69" s="51"/>
      <c r="L69" s="2"/>
      <c r="M69" s="8"/>
      <c r="N69"/>
    </row>
    <row r="70" spans="2:14" ht="18" customHeight="1">
      <c r="B70" s="30"/>
      <c r="C70" s="118" t="s">
        <v>781</v>
      </c>
      <c r="K70" s="30"/>
      <c r="L70" s="118" t="s">
        <v>781</v>
      </c>
      <c r="N70"/>
    </row>
    <row r="71" spans="2:14" ht="18" customHeight="1">
      <c r="B71" s="29" t="s">
        <v>62</v>
      </c>
      <c r="C71" s="89">
        <v>13.8</v>
      </c>
      <c r="K71" s="29" t="s">
        <v>62</v>
      </c>
      <c r="L71" s="89">
        <v>1.3</v>
      </c>
      <c r="N71"/>
    </row>
    <row r="72" spans="2:14" ht="18" customHeight="1">
      <c r="B72" s="29" t="s">
        <v>63</v>
      </c>
      <c r="C72" s="89">
        <v>40.299999999999997</v>
      </c>
      <c r="K72" s="29" t="s">
        <v>63</v>
      </c>
      <c r="L72" s="89">
        <v>4.4000000000000004</v>
      </c>
      <c r="N72"/>
    </row>
    <row r="73" spans="2:14" ht="18" customHeight="1">
      <c r="B73" s="29" t="s">
        <v>65</v>
      </c>
      <c r="C73" s="89">
        <v>43.7</v>
      </c>
      <c r="K73" s="29" t="s">
        <v>65</v>
      </c>
      <c r="L73" s="89">
        <v>14.8</v>
      </c>
      <c r="N73"/>
    </row>
    <row r="74" spans="2:14" ht="18" customHeight="1">
      <c r="B74" s="74" t="s">
        <v>64</v>
      </c>
      <c r="C74" s="90">
        <v>63.1</v>
      </c>
      <c r="K74" s="74" t="s">
        <v>64</v>
      </c>
      <c r="L74" s="90">
        <v>5</v>
      </c>
      <c r="N74"/>
    </row>
    <row r="75" spans="2:14" ht="18" customHeight="1">
      <c r="N75"/>
    </row>
    <row r="76" spans="2:14" ht="18" customHeight="1">
      <c r="N76"/>
    </row>
    <row r="77" spans="2:14" ht="18" customHeight="1">
      <c r="N77"/>
    </row>
    <row r="78" spans="2:14" ht="18" customHeight="1">
      <c r="N78"/>
    </row>
    <row r="79" spans="2:14" ht="18" customHeight="1">
      <c r="N79"/>
    </row>
    <row r="80" spans="2:14" ht="18" customHeight="1">
      <c r="N80"/>
    </row>
    <row r="81" spans="14:14" ht="18" customHeight="1">
      <c r="N81"/>
    </row>
    <row r="82" spans="14:14" ht="18" customHeight="1">
      <c r="N82"/>
    </row>
    <row r="83" spans="14:14" ht="18" customHeight="1">
      <c r="N83"/>
    </row>
    <row r="84" spans="14:14" ht="18" customHeight="1">
      <c r="N84"/>
    </row>
    <row r="85" spans="14:14" ht="18" customHeight="1">
      <c r="N85"/>
    </row>
    <row r="86" spans="14:14" ht="18" customHeight="1">
      <c r="N86"/>
    </row>
    <row r="87" spans="14:14" ht="18" customHeight="1">
      <c r="N87"/>
    </row>
    <row r="88" spans="14:14" ht="18" customHeight="1"/>
    <row r="89" spans="14:14" ht="18" customHeight="1"/>
    <row r="90" spans="14:14" ht="18" customHeight="1"/>
    <row r="91" spans="14:14" ht="18" customHeight="1"/>
    <row r="92" spans="14:14" ht="18" customHeight="1"/>
    <row r="93" spans="14:14" ht="18" customHeight="1"/>
    <row r="94" spans="14:14" ht="18" customHeight="1"/>
    <row r="95" spans="14:14" ht="18" customHeight="1"/>
    <row r="96" spans="14:14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（問5-11）</oddFooter>
  </headerFooter>
  <rowBreaks count="2" manualBreakCount="2">
    <brk id="26" max="16383" man="1"/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G98"/>
  <sheetViews>
    <sheetView zoomScale="68" zoomScaleNormal="68" workbookViewId="0"/>
  </sheetViews>
  <sheetFormatPr defaultRowHeight="13.5"/>
  <cols>
    <col min="1" max="1" width="14.75" style="29" customWidth="1"/>
  </cols>
  <sheetData>
    <row r="1" spans="1:7" ht="18" customHeight="1">
      <c r="A1" s="29" t="s">
        <v>620</v>
      </c>
    </row>
    <row r="2" spans="1:7" ht="18" customHeight="1"/>
    <row r="3" spans="1:7" s="51" customFormat="1" ht="18" customHeight="1">
      <c r="A3" s="68"/>
      <c r="B3" s="69" t="s">
        <v>67</v>
      </c>
      <c r="C3" s="70"/>
      <c r="D3" s="68" t="s">
        <v>68</v>
      </c>
      <c r="E3" s="68"/>
      <c r="F3" s="69" t="s">
        <v>69</v>
      </c>
      <c r="G3" s="68"/>
    </row>
    <row r="4" spans="1:7" s="61" customFormat="1" ht="18" customHeight="1">
      <c r="A4" s="71"/>
      <c r="B4" s="72" t="s">
        <v>24</v>
      </c>
      <c r="C4" s="73" t="s">
        <v>512</v>
      </c>
      <c r="D4" s="71" t="s">
        <v>24</v>
      </c>
      <c r="E4" s="71" t="s">
        <v>512</v>
      </c>
      <c r="F4" s="72" t="s">
        <v>24</v>
      </c>
      <c r="G4" s="94" t="s">
        <v>512</v>
      </c>
    </row>
    <row r="5" spans="1:7" ht="18" customHeight="1">
      <c r="A5" s="29" t="s">
        <v>552</v>
      </c>
      <c r="B5" s="65">
        <v>163</v>
      </c>
      <c r="C5" s="66">
        <f>B5/227*100</f>
        <v>71.806167400881066</v>
      </c>
      <c r="D5" s="13">
        <v>43</v>
      </c>
      <c r="E5" s="66">
        <f>D5/227*100</f>
        <v>18.942731277533039</v>
      </c>
      <c r="F5" s="65">
        <v>12</v>
      </c>
      <c r="G5" s="28">
        <f>F5/227*100</f>
        <v>5.286343612334802</v>
      </c>
    </row>
    <row r="6" spans="1:7" ht="18" customHeight="1">
      <c r="A6" s="29" t="s">
        <v>531</v>
      </c>
      <c r="B6" s="65">
        <v>35</v>
      </c>
      <c r="C6" s="66">
        <f t="shared" ref="C6:E9" si="0">B6/227*100</f>
        <v>15.418502202643172</v>
      </c>
      <c r="D6" s="13">
        <v>30</v>
      </c>
      <c r="E6" s="66">
        <f t="shared" si="0"/>
        <v>13.215859030837004</v>
      </c>
      <c r="F6" s="65">
        <v>9</v>
      </c>
      <c r="G6" s="12">
        <f t="shared" ref="G6" si="1">F6/227*100</f>
        <v>3.9647577092511015</v>
      </c>
    </row>
    <row r="7" spans="1:7" ht="18" customHeight="1">
      <c r="A7" s="29" t="s">
        <v>532</v>
      </c>
      <c r="B7" s="65">
        <v>20</v>
      </c>
      <c r="C7" s="66">
        <f t="shared" si="0"/>
        <v>8.8105726872246706</v>
      </c>
      <c r="D7" s="13">
        <v>129</v>
      </c>
      <c r="E7" s="66">
        <f t="shared" si="0"/>
        <v>56.828193832599119</v>
      </c>
      <c r="F7" s="65">
        <v>145</v>
      </c>
      <c r="G7" s="12">
        <f t="shared" ref="G7" si="2">F7/227*100</f>
        <v>63.876651982378853</v>
      </c>
    </row>
    <row r="8" spans="1:7" ht="18" customHeight="1">
      <c r="A8" s="29" t="s">
        <v>70</v>
      </c>
      <c r="B8" s="65">
        <v>6</v>
      </c>
      <c r="C8" s="66">
        <f t="shared" si="0"/>
        <v>2.643171806167401</v>
      </c>
      <c r="D8" s="13">
        <v>16</v>
      </c>
      <c r="E8" s="66">
        <f t="shared" si="0"/>
        <v>7.0484581497797363</v>
      </c>
      <c r="F8" s="65">
        <v>46</v>
      </c>
      <c r="G8" s="12">
        <f t="shared" ref="G8" si="3">F8/227*100</f>
        <v>20.264317180616739</v>
      </c>
    </row>
    <row r="9" spans="1:7" ht="18" customHeight="1">
      <c r="A9" s="29" t="s">
        <v>23</v>
      </c>
      <c r="B9" s="65">
        <v>3</v>
      </c>
      <c r="C9" s="66">
        <f t="shared" si="0"/>
        <v>1.3215859030837005</v>
      </c>
      <c r="D9" s="13">
        <v>9</v>
      </c>
      <c r="E9" s="66">
        <f t="shared" si="0"/>
        <v>3.9647577092511015</v>
      </c>
      <c r="F9" s="65">
        <v>15</v>
      </c>
      <c r="G9" s="19">
        <f t="shared" ref="G9" si="4">F9/227*100</f>
        <v>6.607929515418502</v>
      </c>
    </row>
    <row r="10" spans="1:7" ht="18" customHeight="1">
      <c r="A10" s="30" t="s">
        <v>2</v>
      </c>
      <c r="B10" s="33">
        <f>SUM(B5:B9)</f>
        <v>227</v>
      </c>
      <c r="C10" s="67">
        <v>100</v>
      </c>
      <c r="D10" s="33">
        <f>SUM(D5:D9)</f>
        <v>227</v>
      </c>
      <c r="E10" s="21">
        <v>100</v>
      </c>
      <c r="F10" s="33">
        <f>SUM(F5:F9)</f>
        <v>227</v>
      </c>
      <c r="G10" s="19">
        <v>100</v>
      </c>
    </row>
    <row r="11" spans="1:7" ht="18" customHeight="1"/>
    <row r="12" spans="1:7" ht="18" customHeight="1"/>
    <row r="13" spans="1:7" ht="18" customHeight="1"/>
    <row r="14" spans="1:7" ht="18" customHeight="1"/>
    <row r="15" spans="1:7" ht="18" customHeight="1"/>
    <row r="16" spans="1:7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（問1-2）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00B050"/>
  </sheetPr>
  <dimension ref="A1:O96"/>
  <sheetViews>
    <sheetView workbookViewId="0"/>
  </sheetViews>
  <sheetFormatPr defaultRowHeight="13.5"/>
  <cols>
    <col min="1" max="1" width="9" style="29"/>
    <col min="2" max="3" width="9" customWidth="1"/>
    <col min="8" max="8" width="9" style="29"/>
    <col min="9" max="9" width="16.625" style="29" customWidth="1"/>
    <col min="14" max="14" width="9" style="29"/>
    <col min="15" max="15" width="16.625" style="29" customWidth="1"/>
  </cols>
  <sheetData>
    <row r="1" spans="1:5" ht="18" customHeight="1">
      <c r="A1" s="29" t="s">
        <v>579</v>
      </c>
    </row>
    <row r="2" spans="1:5" ht="18" customHeight="1"/>
    <row r="3" spans="1:5" ht="18" customHeight="1">
      <c r="A3" s="29" t="s">
        <v>520</v>
      </c>
      <c r="E3" s="64"/>
    </row>
    <row r="4" spans="1:5" s="61" customFormat="1" ht="18" customHeight="1">
      <c r="A4" s="119"/>
      <c r="B4" s="119"/>
      <c r="C4" s="119"/>
      <c r="D4" s="36" t="s">
        <v>24</v>
      </c>
      <c r="E4" s="119" t="s">
        <v>25</v>
      </c>
    </row>
    <row r="5" spans="1:5" ht="18" customHeight="1">
      <c r="A5" s="29" t="s">
        <v>281</v>
      </c>
      <c r="B5" s="2"/>
      <c r="C5" s="2"/>
      <c r="D5" s="34"/>
      <c r="E5" s="2"/>
    </row>
    <row r="6" spans="1:5" ht="18" customHeight="1">
      <c r="B6" s="29" t="s">
        <v>789</v>
      </c>
      <c r="C6" s="29"/>
      <c r="D6" s="34">
        <v>5</v>
      </c>
      <c r="E6" s="3">
        <f>D6/31*100</f>
        <v>16.129032258064516</v>
      </c>
    </row>
    <row r="7" spans="1:5" ht="18" customHeight="1">
      <c r="B7" s="29" t="s">
        <v>786</v>
      </c>
      <c r="C7" s="29"/>
      <c r="D7" s="34">
        <v>18</v>
      </c>
      <c r="E7" s="3">
        <f t="shared" ref="E7:E8" si="0">D7/31*100</f>
        <v>58.064516129032263</v>
      </c>
    </row>
    <row r="8" spans="1:5" ht="18" customHeight="1">
      <c r="B8" s="29" t="s">
        <v>783</v>
      </c>
      <c r="C8" s="29"/>
      <c r="D8" s="34">
        <v>8</v>
      </c>
      <c r="E8" s="3">
        <f t="shared" si="0"/>
        <v>25.806451612903224</v>
      </c>
    </row>
    <row r="9" spans="1:5" ht="18" customHeight="1">
      <c r="A9" s="30"/>
      <c r="B9" s="30" t="s">
        <v>2</v>
      </c>
      <c r="C9" s="30"/>
      <c r="D9" s="35">
        <v>31</v>
      </c>
      <c r="E9" s="21">
        <v>100</v>
      </c>
    </row>
    <row r="10" spans="1:5" ht="18" customHeight="1">
      <c r="A10" s="29" t="s">
        <v>452</v>
      </c>
      <c r="B10" s="29"/>
      <c r="C10" s="29"/>
      <c r="D10" s="34"/>
    </row>
    <row r="11" spans="1:5" ht="18" customHeight="1">
      <c r="B11" s="29" t="s">
        <v>521</v>
      </c>
      <c r="C11" s="29"/>
      <c r="D11" s="34">
        <v>6</v>
      </c>
      <c r="E11" s="3">
        <v>21.875</v>
      </c>
    </row>
    <row r="12" spans="1:5" ht="18" customHeight="1">
      <c r="B12" s="29" t="s">
        <v>787</v>
      </c>
      <c r="C12" s="29"/>
      <c r="D12" s="34">
        <v>10</v>
      </c>
      <c r="E12" s="3">
        <v>31.25</v>
      </c>
    </row>
    <row r="13" spans="1:5" ht="18" customHeight="1">
      <c r="B13" s="29" t="s">
        <v>788</v>
      </c>
      <c r="C13" s="29"/>
      <c r="D13" s="34">
        <v>7</v>
      </c>
      <c r="E13" s="3">
        <v>21.875</v>
      </c>
    </row>
    <row r="14" spans="1:5" ht="18" customHeight="1">
      <c r="B14" s="29" t="s">
        <v>784</v>
      </c>
      <c r="C14" s="29"/>
      <c r="D14" s="34">
        <v>7</v>
      </c>
      <c r="E14" s="3">
        <v>21.875</v>
      </c>
    </row>
    <row r="15" spans="1:5" ht="18" customHeight="1">
      <c r="B15" s="29" t="s">
        <v>23</v>
      </c>
      <c r="C15" s="29"/>
      <c r="D15" s="34">
        <v>1</v>
      </c>
      <c r="E15" s="3">
        <v>3.125</v>
      </c>
    </row>
    <row r="16" spans="1:5" ht="18" customHeight="1">
      <c r="A16" s="30"/>
      <c r="B16" s="30" t="s">
        <v>2</v>
      </c>
      <c r="C16" s="30"/>
      <c r="D16" s="35">
        <f>SUM(D11:D15)</f>
        <v>31</v>
      </c>
      <c r="E16" s="21">
        <v>100</v>
      </c>
    </row>
    <row r="17" spans="1:7" ht="18" customHeight="1"/>
    <row r="18" spans="1:7" ht="18" customHeight="1">
      <c r="A18" s="102" t="s">
        <v>539</v>
      </c>
      <c r="B18" s="61"/>
      <c r="C18" s="61"/>
    </row>
    <row r="19" spans="1:7" ht="18" customHeight="1">
      <c r="A19" s="119"/>
      <c r="B19" s="119"/>
      <c r="C19" s="119"/>
      <c r="D19" s="36" t="s">
        <v>24</v>
      </c>
      <c r="E19" s="119" t="s">
        <v>25</v>
      </c>
      <c r="F19" s="61"/>
      <c r="G19" s="61"/>
    </row>
    <row r="20" spans="1:7" s="61" customFormat="1" ht="18" customHeight="1">
      <c r="A20" s="29" t="s">
        <v>281</v>
      </c>
      <c r="B20" s="51"/>
      <c r="C20" s="51"/>
      <c r="D20" s="34"/>
      <c r="E20" s="2"/>
      <c r="F20"/>
      <c r="G20"/>
    </row>
    <row r="21" spans="1:7" ht="18" customHeight="1">
      <c r="B21" s="29" t="s">
        <v>789</v>
      </c>
      <c r="C21" s="29"/>
      <c r="D21" s="34">
        <v>1</v>
      </c>
      <c r="E21" s="3">
        <v>9.0909090909090899</v>
      </c>
    </row>
    <row r="22" spans="1:7" ht="18" customHeight="1">
      <c r="B22" s="29" t="s">
        <v>786</v>
      </c>
      <c r="C22" s="29"/>
      <c r="D22" s="34">
        <v>4</v>
      </c>
      <c r="E22" s="3">
        <v>36.363636363636402</v>
      </c>
    </row>
    <row r="23" spans="1:7" ht="18" customHeight="1">
      <c r="B23" s="29" t="s">
        <v>783</v>
      </c>
      <c r="C23" s="29"/>
      <c r="D23" s="34">
        <v>6</v>
      </c>
      <c r="E23" s="3">
        <v>54.545454545454497</v>
      </c>
    </row>
    <row r="24" spans="1:7" ht="18" customHeight="1">
      <c r="A24" s="30"/>
      <c r="B24" s="30" t="s">
        <v>2</v>
      </c>
      <c r="C24" s="30"/>
      <c r="D24" s="35">
        <v>11</v>
      </c>
      <c r="E24" s="21">
        <v>100</v>
      </c>
    </row>
    <row r="25" spans="1:7" ht="18" customHeight="1">
      <c r="A25" s="29" t="s">
        <v>452</v>
      </c>
      <c r="B25" s="29"/>
      <c r="C25" s="29"/>
      <c r="D25" s="34"/>
    </row>
    <row r="26" spans="1:7" ht="18" customHeight="1">
      <c r="B26" s="29" t="s">
        <v>521</v>
      </c>
      <c r="C26" s="29"/>
      <c r="D26" s="34">
        <v>2</v>
      </c>
      <c r="E26" s="3">
        <v>18.181818181818201</v>
      </c>
    </row>
    <row r="27" spans="1:7" ht="18" customHeight="1">
      <c r="B27" s="29" t="s">
        <v>787</v>
      </c>
      <c r="C27" s="29"/>
      <c r="D27" s="34">
        <v>3</v>
      </c>
      <c r="E27" s="3">
        <v>27.272727272727298</v>
      </c>
    </row>
    <row r="28" spans="1:7" ht="18" customHeight="1">
      <c r="B28" s="29" t="s">
        <v>788</v>
      </c>
      <c r="C28" s="29"/>
      <c r="D28" s="34">
        <v>2</v>
      </c>
      <c r="E28" s="3">
        <v>18.181818181818201</v>
      </c>
    </row>
    <row r="29" spans="1:7" ht="18" customHeight="1">
      <c r="B29" s="29" t="s">
        <v>790</v>
      </c>
      <c r="C29" s="29"/>
      <c r="D29" s="34">
        <v>4</v>
      </c>
      <c r="E29" s="3">
        <v>36.363636363636402</v>
      </c>
    </row>
    <row r="30" spans="1:7" ht="18" customHeight="1">
      <c r="B30" s="29" t="s">
        <v>23</v>
      </c>
      <c r="C30" s="29"/>
      <c r="D30" s="34">
        <v>0</v>
      </c>
      <c r="E30" s="3">
        <v>0</v>
      </c>
    </row>
    <row r="31" spans="1:7" ht="18" customHeight="1">
      <c r="A31" s="30"/>
      <c r="B31" s="30" t="s">
        <v>2</v>
      </c>
      <c r="C31" s="30"/>
      <c r="D31" s="35">
        <v>11</v>
      </c>
      <c r="E31" s="21">
        <v>100</v>
      </c>
    </row>
    <row r="32" spans="1:7" ht="18" customHeight="1"/>
    <row r="33" spans="1:5" ht="18" customHeight="1">
      <c r="A33" s="29" t="s">
        <v>555</v>
      </c>
      <c r="B33" s="29"/>
      <c r="C33" s="29"/>
    </row>
    <row r="34" spans="1:5" ht="18" customHeight="1">
      <c r="A34" s="119"/>
      <c r="B34" s="119"/>
      <c r="C34" s="119"/>
      <c r="D34" s="36" t="s">
        <v>24</v>
      </c>
      <c r="E34" s="119" t="s">
        <v>25</v>
      </c>
    </row>
    <row r="35" spans="1:5" ht="18" customHeight="1">
      <c r="A35" s="29" t="s">
        <v>281</v>
      </c>
      <c r="B35" s="51"/>
      <c r="C35" s="51"/>
      <c r="D35" s="34"/>
      <c r="E35" s="2"/>
    </row>
    <row r="36" spans="1:5" ht="18" customHeight="1">
      <c r="B36" s="29" t="s">
        <v>789</v>
      </c>
      <c r="C36" s="29"/>
      <c r="D36" s="34">
        <v>0</v>
      </c>
      <c r="E36" s="3">
        <v>0</v>
      </c>
    </row>
    <row r="37" spans="1:5" ht="18" customHeight="1">
      <c r="B37" s="29" t="s">
        <v>786</v>
      </c>
      <c r="C37" s="29"/>
      <c r="D37" s="34">
        <v>0</v>
      </c>
      <c r="E37" s="3">
        <v>0</v>
      </c>
    </row>
    <row r="38" spans="1:5" ht="18" customHeight="1">
      <c r="B38" s="29" t="s">
        <v>783</v>
      </c>
      <c r="C38" s="29"/>
      <c r="D38" s="34">
        <v>4</v>
      </c>
      <c r="E38" s="3">
        <v>100</v>
      </c>
    </row>
    <row r="39" spans="1:5" ht="18" customHeight="1">
      <c r="A39" s="30"/>
      <c r="B39" s="30" t="s">
        <v>2</v>
      </c>
      <c r="C39" s="30"/>
      <c r="D39" s="35">
        <v>4</v>
      </c>
      <c r="E39" s="21">
        <v>100</v>
      </c>
    </row>
    <row r="40" spans="1:5" ht="18" customHeight="1">
      <c r="A40" s="29" t="s">
        <v>452</v>
      </c>
      <c r="B40" s="29"/>
      <c r="C40" s="29"/>
      <c r="D40" s="34"/>
    </row>
    <row r="41" spans="1:5" ht="18" customHeight="1">
      <c r="B41" s="29" t="s">
        <v>521</v>
      </c>
      <c r="C41" s="29"/>
      <c r="D41" s="34">
        <v>0</v>
      </c>
      <c r="E41" s="3">
        <v>0</v>
      </c>
    </row>
    <row r="42" spans="1:5" ht="18" customHeight="1">
      <c r="B42" s="29" t="s">
        <v>787</v>
      </c>
      <c r="C42" s="29"/>
      <c r="D42" s="34">
        <v>2</v>
      </c>
      <c r="E42" s="3">
        <v>50</v>
      </c>
    </row>
    <row r="43" spans="1:5" ht="18" customHeight="1">
      <c r="B43" s="29" t="s">
        <v>788</v>
      </c>
      <c r="C43" s="29"/>
      <c r="D43" s="34">
        <v>0</v>
      </c>
      <c r="E43" s="3">
        <v>0</v>
      </c>
    </row>
    <row r="44" spans="1:5" ht="18" customHeight="1">
      <c r="B44" s="29" t="s">
        <v>785</v>
      </c>
      <c r="C44" s="29"/>
      <c r="D44" s="34">
        <v>2</v>
      </c>
      <c r="E44" s="3">
        <v>50</v>
      </c>
    </row>
    <row r="45" spans="1:5" ht="18" customHeight="1">
      <c r="B45" s="29" t="s">
        <v>23</v>
      </c>
      <c r="C45" s="29"/>
      <c r="D45" s="34">
        <v>0</v>
      </c>
      <c r="E45" s="3">
        <v>0</v>
      </c>
    </row>
    <row r="46" spans="1:5" ht="18" customHeight="1">
      <c r="A46" s="30"/>
      <c r="B46" s="30" t="s">
        <v>2</v>
      </c>
      <c r="C46" s="30"/>
      <c r="D46" s="35">
        <v>4</v>
      </c>
      <c r="E46" s="21">
        <v>100</v>
      </c>
    </row>
    <row r="47" spans="1:5" ht="18" customHeight="1"/>
    <row r="48" spans="1:5" ht="18" customHeight="1">
      <c r="A48" s="29" t="s">
        <v>453</v>
      </c>
    </row>
    <row r="49" spans="1:3" ht="18" customHeight="1">
      <c r="A49" s="119"/>
      <c r="B49" s="36" t="s">
        <v>24</v>
      </c>
      <c r="C49" s="119" t="s">
        <v>761</v>
      </c>
    </row>
    <row r="50" spans="1:3" ht="18" customHeight="1">
      <c r="A50" s="29" t="s">
        <v>627</v>
      </c>
      <c r="B50" s="82">
        <v>196</v>
      </c>
      <c r="C50" s="3">
        <v>86.3</v>
      </c>
    </row>
    <row r="51" spans="1:3" ht="18" customHeight="1">
      <c r="A51" s="29" t="s">
        <v>522</v>
      </c>
      <c r="B51" s="82">
        <v>20</v>
      </c>
      <c r="C51" s="3">
        <v>8.7866108786610901</v>
      </c>
    </row>
    <row r="52" spans="1:3" ht="18" customHeight="1">
      <c r="A52" s="29" t="s">
        <v>540</v>
      </c>
      <c r="B52" s="82">
        <v>7</v>
      </c>
      <c r="C52" s="3">
        <v>3.1</v>
      </c>
    </row>
    <row r="53" spans="1:3" ht="18" customHeight="1">
      <c r="A53" s="29" t="s">
        <v>556</v>
      </c>
      <c r="B53" s="82">
        <v>4</v>
      </c>
      <c r="C53" s="3">
        <v>1.8</v>
      </c>
    </row>
    <row r="54" spans="1:3" ht="18" customHeight="1">
      <c r="A54" s="30" t="s">
        <v>2</v>
      </c>
      <c r="B54" s="35">
        <v>227</v>
      </c>
      <c r="C54" s="21">
        <v>100</v>
      </c>
    </row>
    <row r="55" spans="1:3" ht="18" customHeight="1"/>
    <row r="56" spans="1:3" ht="18" customHeight="1"/>
    <row r="57" spans="1:3" ht="18" customHeight="1"/>
    <row r="58" spans="1:3" ht="18" customHeight="1"/>
    <row r="59" spans="1:3" ht="18" customHeight="1"/>
    <row r="60" spans="1:3" ht="18" customHeight="1"/>
    <row r="61" spans="1:3" ht="18" customHeight="1"/>
    <row r="62" spans="1:3" ht="18" customHeight="1"/>
    <row r="63" spans="1:3" ht="18" customHeight="1"/>
    <row r="64" spans="1:3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（問5-12）</oddFooter>
  </headerFooter>
  <rowBreaks count="1" manualBreakCount="1">
    <brk id="31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00B050"/>
  </sheetPr>
  <dimension ref="A1:W100"/>
  <sheetViews>
    <sheetView workbookViewId="0"/>
  </sheetViews>
  <sheetFormatPr defaultRowHeight="13.5"/>
  <cols>
    <col min="1" max="1" width="21.875" style="29" customWidth="1"/>
    <col min="4" max="4" width="4.625" customWidth="1"/>
    <col min="5" max="5" width="12.625" style="29" customWidth="1"/>
    <col min="8" max="8" width="4.625" customWidth="1"/>
    <col min="9" max="9" width="12.625" customWidth="1"/>
    <col min="12" max="12" width="4.625" customWidth="1"/>
    <col min="13" max="13" width="9" style="29" customWidth="1"/>
    <col min="14" max="14" width="11.625" style="29" customWidth="1"/>
    <col min="15" max="15" width="9" style="29" customWidth="1"/>
    <col min="19" max="19" width="11.625" style="29" customWidth="1"/>
    <col min="23" max="23" width="9" style="29"/>
  </cols>
  <sheetData>
    <row r="1" spans="1:17" ht="18" customHeight="1">
      <c r="A1" s="38" t="s">
        <v>791</v>
      </c>
    </row>
    <row r="2" spans="1:17" ht="18" customHeight="1"/>
    <row r="3" spans="1:17" ht="18" customHeight="1">
      <c r="A3" s="29" t="s">
        <v>591</v>
      </c>
      <c r="E3" s="29" t="s">
        <v>590</v>
      </c>
      <c r="M3" s="29" t="s">
        <v>592</v>
      </c>
    </row>
    <row r="4" spans="1:17" ht="18" customHeight="1"/>
    <row r="5" spans="1:17" ht="18" customHeight="1">
      <c r="A5" s="30"/>
      <c r="B5" s="36" t="s">
        <v>24</v>
      </c>
      <c r="C5" s="138" t="s">
        <v>25</v>
      </c>
      <c r="E5" s="30"/>
      <c r="F5" s="36" t="s">
        <v>24</v>
      </c>
      <c r="G5" s="138" t="s">
        <v>25</v>
      </c>
      <c r="H5" s="94"/>
      <c r="I5" s="30"/>
      <c r="J5" s="36" t="s">
        <v>24</v>
      </c>
      <c r="K5" s="138" t="s">
        <v>25</v>
      </c>
      <c r="M5" s="30"/>
      <c r="N5" s="30"/>
      <c r="O5" s="30"/>
      <c r="P5" s="36" t="s">
        <v>24</v>
      </c>
      <c r="Q5" s="138" t="s">
        <v>25</v>
      </c>
    </row>
    <row r="6" spans="1:17" ht="18" customHeight="1">
      <c r="A6" s="29" t="s">
        <v>625</v>
      </c>
      <c r="B6" s="82">
        <v>6</v>
      </c>
      <c r="C6" s="3">
        <f>B6/227*100</f>
        <v>2.643171806167401</v>
      </c>
      <c r="E6" s="145" t="s">
        <v>323</v>
      </c>
      <c r="F6" s="34">
        <v>18</v>
      </c>
      <c r="G6" s="3">
        <f>F6/227*100</f>
        <v>7.929515418502203</v>
      </c>
      <c r="H6" s="3"/>
      <c r="I6" s="145" t="s">
        <v>349</v>
      </c>
      <c r="J6" s="150">
        <v>0</v>
      </c>
      <c r="K6" s="3">
        <f>J6/227*100</f>
        <v>0</v>
      </c>
      <c r="M6" s="29" t="s">
        <v>284</v>
      </c>
      <c r="P6" s="82">
        <v>168</v>
      </c>
      <c r="Q6" s="3">
        <f>P6/227*100</f>
        <v>74.008810572687224</v>
      </c>
    </row>
    <row r="7" spans="1:17" ht="18" customHeight="1">
      <c r="A7" s="29" t="s">
        <v>519</v>
      </c>
      <c r="B7" s="82">
        <v>9</v>
      </c>
      <c r="C7" s="3">
        <f t="shared" ref="C7:C14" si="0">B7/227*100</f>
        <v>3.9647577092511015</v>
      </c>
      <c r="E7" s="145" t="s">
        <v>324</v>
      </c>
      <c r="F7" s="34">
        <v>0</v>
      </c>
      <c r="G7" s="3">
        <f t="shared" ref="G7:G29" si="1">F7/227*100</f>
        <v>0</v>
      </c>
      <c r="H7" s="3"/>
      <c r="I7" s="145" t="s">
        <v>351</v>
      </c>
      <c r="J7" s="150">
        <v>0</v>
      </c>
      <c r="K7" s="3">
        <f t="shared" ref="K7:K29" si="2">J7/227*100</f>
        <v>0</v>
      </c>
      <c r="M7" s="29" t="s">
        <v>285</v>
      </c>
      <c r="P7" s="82">
        <v>29</v>
      </c>
      <c r="Q7" s="3">
        <f t="shared" ref="Q7:Q16" si="3">P7/227*100</f>
        <v>12.77533039647577</v>
      </c>
    </row>
    <row r="8" spans="1:17" ht="18" customHeight="1">
      <c r="A8" s="29" t="s">
        <v>538</v>
      </c>
      <c r="B8" s="82">
        <v>53</v>
      </c>
      <c r="C8" s="3">
        <f t="shared" si="0"/>
        <v>23.348017621145374</v>
      </c>
      <c r="E8" s="145" t="s">
        <v>325</v>
      </c>
      <c r="F8" s="34">
        <v>0</v>
      </c>
      <c r="G8" s="3">
        <f t="shared" si="1"/>
        <v>0</v>
      </c>
      <c r="H8" s="3"/>
      <c r="I8" s="145" t="s">
        <v>354</v>
      </c>
      <c r="J8" s="150">
        <v>22</v>
      </c>
      <c r="K8" s="3">
        <f t="shared" si="2"/>
        <v>9.6916299559471373</v>
      </c>
      <c r="M8" s="29" t="s">
        <v>286</v>
      </c>
      <c r="P8" s="82">
        <v>7</v>
      </c>
      <c r="Q8" s="3">
        <f t="shared" si="3"/>
        <v>3.0837004405286343</v>
      </c>
    </row>
    <row r="9" spans="1:17" ht="18" customHeight="1">
      <c r="A9" s="29" t="s">
        <v>554</v>
      </c>
      <c r="B9" s="82">
        <v>78</v>
      </c>
      <c r="C9" s="3">
        <f t="shared" si="0"/>
        <v>34.36123348017621</v>
      </c>
      <c r="E9" s="145" t="s">
        <v>326</v>
      </c>
      <c r="F9" s="34">
        <v>0</v>
      </c>
      <c r="G9" s="3">
        <f t="shared" si="1"/>
        <v>0</v>
      </c>
      <c r="H9" s="3"/>
      <c r="I9" s="145" t="s">
        <v>357</v>
      </c>
      <c r="J9" s="150">
        <v>0</v>
      </c>
      <c r="K9" s="3">
        <f t="shared" si="2"/>
        <v>0</v>
      </c>
      <c r="M9" s="29" t="s">
        <v>287</v>
      </c>
      <c r="P9" s="82">
        <v>3</v>
      </c>
      <c r="Q9" s="3">
        <f t="shared" si="3"/>
        <v>1.3215859030837005</v>
      </c>
    </row>
    <row r="10" spans="1:17" ht="18" customHeight="1">
      <c r="A10" s="29" t="s">
        <v>566</v>
      </c>
      <c r="B10" s="82">
        <v>29</v>
      </c>
      <c r="C10" s="3">
        <f t="shared" si="0"/>
        <v>12.77533039647577</v>
      </c>
      <c r="E10" s="145" t="s">
        <v>327</v>
      </c>
      <c r="F10" s="34">
        <v>8</v>
      </c>
      <c r="G10" s="3">
        <f t="shared" si="1"/>
        <v>3.5242290748898681</v>
      </c>
      <c r="H10" s="3"/>
      <c r="I10" s="145" t="s">
        <v>360</v>
      </c>
      <c r="J10" s="150">
        <v>0</v>
      </c>
      <c r="K10" s="3">
        <f t="shared" si="2"/>
        <v>0</v>
      </c>
      <c r="M10" s="29" t="s">
        <v>288</v>
      </c>
      <c r="P10" s="82">
        <v>1</v>
      </c>
      <c r="Q10" s="3">
        <f t="shared" si="3"/>
        <v>0.44052863436123352</v>
      </c>
    </row>
    <row r="11" spans="1:17" ht="18" customHeight="1">
      <c r="A11" s="29" t="s">
        <v>578</v>
      </c>
      <c r="B11" s="82">
        <v>22</v>
      </c>
      <c r="C11" s="3">
        <f t="shared" si="0"/>
        <v>9.6916299559471373</v>
      </c>
      <c r="E11" s="145" t="s">
        <v>328</v>
      </c>
      <c r="F11" s="34">
        <v>0</v>
      </c>
      <c r="G11" s="3">
        <f t="shared" si="1"/>
        <v>0</v>
      </c>
      <c r="H11" s="3"/>
      <c r="I11" s="145" t="s">
        <v>363</v>
      </c>
      <c r="J11" s="150">
        <v>0</v>
      </c>
      <c r="K11" s="3">
        <f t="shared" si="2"/>
        <v>0</v>
      </c>
      <c r="M11" s="29" t="s">
        <v>289</v>
      </c>
      <c r="P11" s="82">
        <v>2</v>
      </c>
      <c r="Q11" s="3">
        <f t="shared" si="3"/>
        <v>0.88105726872246704</v>
      </c>
    </row>
    <row r="12" spans="1:17" ht="18" customHeight="1">
      <c r="A12" s="29" t="s">
        <v>593</v>
      </c>
      <c r="B12" s="82">
        <v>13</v>
      </c>
      <c r="C12" s="3">
        <f t="shared" si="0"/>
        <v>5.7268722466960353</v>
      </c>
      <c r="E12" s="145" t="s">
        <v>329</v>
      </c>
      <c r="F12" s="34">
        <v>5</v>
      </c>
      <c r="G12" s="3">
        <f t="shared" si="1"/>
        <v>2.2026431718061676</v>
      </c>
      <c r="H12" s="3"/>
      <c r="I12" s="145" t="s">
        <v>366</v>
      </c>
      <c r="J12" s="150">
        <v>8</v>
      </c>
      <c r="K12" s="3">
        <f t="shared" si="2"/>
        <v>3.5242290748898681</v>
      </c>
      <c r="M12" s="29" t="s">
        <v>290</v>
      </c>
      <c r="P12" s="82">
        <v>8</v>
      </c>
      <c r="Q12" s="3">
        <f t="shared" si="3"/>
        <v>3.5242290748898681</v>
      </c>
    </row>
    <row r="13" spans="1:17" ht="18" customHeight="1">
      <c r="A13" s="29" t="s">
        <v>599</v>
      </c>
      <c r="B13" s="34">
        <v>12</v>
      </c>
      <c r="C13" s="3">
        <f t="shared" si="0"/>
        <v>5.286343612334802</v>
      </c>
      <c r="E13" s="145" t="s">
        <v>330</v>
      </c>
      <c r="F13" s="34">
        <v>1</v>
      </c>
      <c r="G13" s="3">
        <f t="shared" si="1"/>
        <v>0.44052863436123352</v>
      </c>
      <c r="H13" s="3"/>
      <c r="I13" s="145" t="s">
        <v>369</v>
      </c>
      <c r="J13" s="150">
        <v>0</v>
      </c>
      <c r="K13" s="3">
        <f t="shared" si="2"/>
        <v>0</v>
      </c>
      <c r="M13" s="29" t="s">
        <v>802</v>
      </c>
      <c r="P13" s="82">
        <v>16</v>
      </c>
      <c r="Q13" s="3">
        <f t="shared" si="3"/>
        <v>7.0484581497797363</v>
      </c>
    </row>
    <row r="14" spans="1:17" ht="18" customHeight="1">
      <c r="A14" s="29" t="s">
        <v>23</v>
      </c>
      <c r="B14" s="34">
        <v>5</v>
      </c>
      <c r="C14" s="3">
        <f t="shared" si="0"/>
        <v>2.2026431718061676</v>
      </c>
      <c r="E14" s="145" t="s">
        <v>331</v>
      </c>
      <c r="F14" s="34">
        <v>0</v>
      </c>
      <c r="G14" s="3">
        <f t="shared" si="1"/>
        <v>0</v>
      </c>
      <c r="H14" s="3"/>
      <c r="I14" s="145" t="s">
        <v>334</v>
      </c>
      <c r="J14" s="150">
        <v>0</v>
      </c>
      <c r="K14" s="3">
        <f t="shared" si="2"/>
        <v>0</v>
      </c>
      <c r="M14" s="29" t="s">
        <v>291</v>
      </c>
      <c r="P14" s="34">
        <v>1</v>
      </c>
      <c r="Q14" s="3">
        <f t="shared" si="3"/>
        <v>0.44052863436123352</v>
      </c>
    </row>
    <row r="15" spans="1:17" ht="18" customHeight="1">
      <c r="A15" s="30" t="s">
        <v>2</v>
      </c>
      <c r="B15" s="35">
        <v>227</v>
      </c>
      <c r="C15" s="21">
        <v>100</v>
      </c>
      <c r="E15" s="145" t="s">
        <v>332</v>
      </c>
      <c r="F15" s="34">
        <v>1</v>
      </c>
      <c r="G15" s="3">
        <f t="shared" si="1"/>
        <v>0.44052863436123352</v>
      </c>
      <c r="H15" s="3"/>
      <c r="I15" s="145" t="s">
        <v>336</v>
      </c>
      <c r="J15" s="150">
        <v>17</v>
      </c>
      <c r="K15" s="3">
        <f t="shared" si="2"/>
        <v>7.4889867841409687</v>
      </c>
      <c r="M15" s="29" t="s">
        <v>18</v>
      </c>
      <c r="P15" s="34">
        <v>0</v>
      </c>
      <c r="Q15" s="3">
        <f t="shared" si="3"/>
        <v>0</v>
      </c>
    </row>
    <row r="16" spans="1:17" ht="18" customHeight="1">
      <c r="E16" s="145" t="s">
        <v>353</v>
      </c>
      <c r="F16" s="34">
        <v>3</v>
      </c>
      <c r="G16" s="3">
        <f t="shared" si="1"/>
        <v>1.3215859030837005</v>
      </c>
      <c r="H16" s="3"/>
      <c r="I16" s="145" t="s">
        <v>338</v>
      </c>
      <c r="J16" s="150">
        <v>0</v>
      </c>
      <c r="K16" s="3">
        <f t="shared" si="2"/>
        <v>0</v>
      </c>
      <c r="M16" s="29" t="s">
        <v>23</v>
      </c>
      <c r="P16" s="34">
        <v>4</v>
      </c>
      <c r="Q16" s="3">
        <f t="shared" si="3"/>
        <v>1.7621145374449341</v>
      </c>
    </row>
    <row r="17" spans="1:23" ht="18" customHeight="1" thickBot="1">
      <c r="A17" s="30"/>
      <c r="B17" s="139" t="s">
        <v>792</v>
      </c>
      <c r="E17" s="145" t="s">
        <v>356</v>
      </c>
      <c r="F17" s="34">
        <v>19</v>
      </c>
      <c r="G17" s="3">
        <f t="shared" si="1"/>
        <v>8.3700440528634363</v>
      </c>
      <c r="H17" s="3"/>
      <c r="I17" s="145" t="s">
        <v>340</v>
      </c>
      <c r="J17" s="150">
        <v>0</v>
      </c>
      <c r="K17" s="3">
        <f t="shared" si="2"/>
        <v>0</v>
      </c>
      <c r="M17" s="77" t="s">
        <v>2</v>
      </c>
      <c r="N17" s="77"/>
      <c r="O17" s="77"/>
      <c r="P17" s="57">
        <f>SUM(P6:P16)</f>
        <v>239</v>
      </c>
      <c r="Q17" s="78">
        <f>SUM(Q6:Q16)</f>
        <v>105.28634361233479</v>
      </c>
    </row>
    <row r="18" spans="1:23" ht="18" customHeight="1" thickTop="1">
      <c r="A18" s="29" t="s">
        <v>48</v>
      </c>
      <c r="B18" s="148">
        <v>3.7</v>
      </c>
      <c r="E18" s="145" t="s">
        <v>359</v>
      </c>
      <c r="F18" s="34">
        <v>33</v>
      </c>
      <c r="G18" s="3">
        <f>F18/227*100</f>
        <v>14.537444933920703</v>
      </c>
      <c r="H18" s="3"/>
      <c r="I18" s="145" t="s">
        <v>342</v>
      </c>
      <c r="J18" s="34">
        <v>19</v>
      </c>
      <c r="K18" s="3">
        <f>J18/227*100</f>
        <v>8.3700440528634363</v>
      </c>
      <c r="M18" s="79" t="s">
        <v>384</v>
      </c>
      <c r="N18" s="79"/>
      <c r="O18" s="79"/>
      <c r="P18" s="80">
        <v>227</v>
      </c>
      <c r="Q18" s="103">
        <v>100</v>
      </c>
    </row>
    <row r="19" spans="1:23" ht="18" customHeight="1">
      <c r="A19" s="29" t="s">
        <v>49</v>
      </c>
      <c r="B19" s="148">
        <v>3.6</v>
      </c>
      <c r="E19" s="145" t="s">
        <v>362</v>
      </c>
      <c r="F19" s="34">
        <v>7</v>
      </c>
      <c r="G19" s="3">
        <f t="shared" si="1"/>
        <v>3.0837004405286343</v>
      </c>
      <c r="H19" s="3"/>
      <c r="I19" s="145" t="s">
        <v>344</v>
      </c>
      <c r="J19" s="151">
        <v>0</v>
      </c>
      <c r="K19" s="3">
        <f t="shared" si="2"/>
        <v>0</v>
      </c>
    </row>
    <row r="20" spans="1:23" ht="18" customHeight="1">
      <c r="A20" s="29" t="s">
        <v>65</v>
      </c>
      <c r="B20" s="148">
        <v>3.81</v>
      </c>
      <c r="E20" s="145" t="s">
        <v>365</v>
      </c>
      <c r="F20" s="34">
        <v>9</v>
      </c>
      <c r="G20" s="3">
        <f t="shared" si="1"/>
        <v>3.9647577092511015</v>
      </c>
      <c r="H20" s="3"/>
      <c r="I20" s="145" t="s">
        <v>346</v>
      </c>
      <c r="J20" s="151">
        <v>0</v>
      </c>
      <c r="K20" s="3">
        <f t="shared" si="2"/>
        <v>0</v>
      </c>
      <c r="M20" s="29" t="s">
        <v>298</v>
      </c>
    </row>
    <row r="21" spans="1:23" ht="18" customHeight="1">
      <c r="A21" s="74" t="s">
        <v>64</v>
      </c>
      <c r="B21" s="149">
        <v>3.6</v>
      </c>
      <c r="E21" s="145" t="s">
        <v>368</v>
      </c>
      <c r="F21" s="34">
        <v>16</v>
      </c>
      <c r="G21" s="3">
        <f t="shared" si="1"/>
        <v>7.0484581497797363</v>
      </c>
      <c r="H21" s="3"/>
      <c r="I21" s="145" t="s">
        <v>348</v>
      </c>
      <c r="J21" s="34">
        <v>19</v>
      </c>
      <c r="K21" s="3">
        <f t="shared" si="2"/>
        <v>8.3700440528634363</v>
      </c>
    </row>
    <row r="22" spans="1:23" ht="18" customHeight="1">
      <c r="E22" s="145" t="s">
        <v>333</v>
      </c>
      <c r="F22" s="34">
        <v>0</v>
      </c>
      <c r="G22" s="3">
        <f t="shared" si="1"/>
        <v>0</v>
      </c>
      <c r="H22" s="3"/>
      <c r="I22" s="145" t="s">
        <v>350</v>
      </c>
      <c r="J22" s="151">
        <v>0</v>
      </c>
      <c r="K22" s="3">
        <f t="shared" si="2"/>
        <v>0</v>
      </c>
      <c r="M22" s="29" t="s">
        <v>292</v>
      </c>
      <c r="R22" s="29" t="s">
        <v>293</v>
      </c>
      <c r="V22" s="29"/>
      <c r="W22"/>
    </row>
    <row r="23" spans="1:23" ht="18" customHeight="1">
      <c r="E23" s="145" t="s">
        <v>335</v>
      </c>
      <c r="F23" s="34">
        <v>0</v>
      </c>
      <c r="G23" s="3">
        <f t="shared" si="1"/>
        <v>0</v>
      </c>
      <c r="H23" s="3"/>
      <c r="I23" s="145" t="s">
        <v>352</v>
      </c>
      <c r="J23" s="151">
        <v>0</v>
      </c>
      <c r="K23" s="3">
        <f t="shared" si="2"/>
        <v>0</v>
      </c>
      <c r="M23" s="30"/>
      <c r="N23" s="30"/>
      <c r="O23" s="36" t="s">
        <v>24</v>
      </c>
      <c r="P23" s="138" t="s">
        <v>25</v>
      </c>
      <c r="R23" s="30"/>
      <c r="S23" s="30"/>
      <c r="T23" s="36" t="s">
        <v>24</v>
      </c>
      <c r="U23" s="138" t="s">
        <v>25</v>
      </c>
      <c r="W23"/>
    </row>
    <row r="24" spans="1:23" ht="18" customHeight="1">
      <c r="E24" s="145" t="s">
        <v>337</v>
      </c>
      <c r="F24" s="34">
        <v>0</v>
      </c>
      <c r="G24" s="3">
        <f t="shared" si="1"/>
        <v>0</v>
      </c>
      <c r="H24" s="3"/>
      <c r="I24" s="145" t="s">
        <v>355</v>
      </c>
      <c r="J24" s="151">
        <v>0</v>
      </c>
      <c r="K24" s="3">
        <f t="shared" si="2"/>
        <v>0</v>
      </c>
      <c r="M24" s="29" t="s">
        <v>626</v>
      </c>
      <c r="O24" s="88">
        <v>9</v>
      </c>
      <c r="P24" s="3">
        <f>O24/168*100</f>
        <v>5.3571428571428568</v>
      </c>
      <c r="R24" s="29" t="s">
        <v>626</v>
      </c>
      <c r="T24" s="34">
        <v>0</v>
      </c>
      <c r="U24" s="3">
        <f>T24/29*100</f>
        <v>0</v>
      </c>
      <c r="W24"/>
    </row>
    <row r="25" spans="1:23" ht="18" customHeight="1">
      <c r="E25" s="145" t="s">
        <v>339</v>
      </c>
      <c r="F25" s="34">
        <v>0</v>
      </c>
      <c r="G25" s="3">
        <f t="shared" si="1"/>
        <v>0</v>
      </c>
      <c r="H25" s="3"/>
      <c r="I25" s="145" t="s">
        <v>358</v>
      </c>
      <c r="J25" s="151">
        <v>0</v>
      </c>
      <c r="K25" s="3">
        <f t="shared" si="2"/>
        <v>0</v>
      </c>
      <c r="M25" s="29" t="s">
        <v>794</v>
      </c>
      <c r="O25" s="88">
        <v>28</v>
      </c>
      <c r="P25" s="3">
        <f t="shared" ref="P25:P32" si="4">O25/168*100</f>
        <v>16.666666666666664</v>
      </c>
      <c r="R25" s="29" t="s">
        <v>795</v>
      </c>
      <c r="T25" s="34">
        <v>5</v>
      </c>
      <c r="U25" s="3">
        <f t="shared" ref="U25:U28" si="5">T25/29*100</f>
        <v>17.241379310344829</v>
      </c>
      <c r="W25"/>
    </row>
    <row r="26" spans="1:23" ht="18" customHeight="1">
      <c r="E26" s="145" t="s">
        <v>341</v>
      </c>
      <c r="F26" s="150">
        <v>0</v>
      </c>
      <c r="G26" s="3">
        <f t="shared" si="1"/>
        <v>0</v>
      </c>
      <c r="H26" s="3"/>
      <c r="I26" s="145" t="s">
        <v>361</v>
      </c>
      <c r="J26" s="151">
        <v>0</v>
      </c>
      <c r="K26" s="3">
        <f t="shared" si="2"/>
        <v>0</v>
      </c>
      <c r="L26" s="22"/>
      <c r="M26" s="29" t="s">
        <v>796</v>
      </c>
      <c r="O26" s="88">
        <v>37</v>
      </c>
      <c r="P26" s="3">
        <f t="shared" si="4"/>
        <v>22.023809523809522</v>
      </c>
      <c r="R26" s="29" t="s">
        <v>797</v>
      </c>
      <c r="T26" s="34">
        <v>15</v>
      </c>
      <c r="U26" s="3">
        <f t="shared" si="5"/>
        <v>51.724137931034484</v>
      </c>
      <c r="W26"/>
    </row>
    <row r="27" spans="1:23" ht="18" customHeight="1">
      <c r="E27" s="145" t="s">
        <v>343</v>
      </c>
      <c r="F27" s="150">
        <v>0</v>
      </c>
      <c r="G27" s="3">
        <f t="shared" si="1"/>
        <v>0</v>
      </c>
      <c r="H27" s="3"/>
      <c r="I27" s="145" t="s">
        <v>364</v>
      </c>
      <c r="J27" s="151">
        <v>0</v>
      </c>
      <c r="K27" s="3">
        <f t="shared" si="2"/>
        <v>0</v>
      </c>
      <c r="L27" s="22"/>
      <c r="M27" s="29" t="s">
        <v>798</v>
      </c>
      <c r="O27" s="88">
        <v>21</v>
      </c>
      <c r="P27" s="3">
        <f t="shared" si="4"/>
        <v>12.5</v>
      </c>
      <c r="R27" s="29" t="s">
        <v>804</v>
      </c>
      <c r="T27" s="34">
        <v>5</v>
      </c>
      <c r="U27" s="3">
        <f t="shared" si="5"/>
        <v>17.241379310344829</v>
      </c>
      <c r="W27"/>
    </row>
    <row r="28" spans="1:23" ht="18" customHeight="1">
      <c r="E28" s="145" t="s">
        <v>345</v>
      </c>
      <c r="F28" s="150">
        <v>20</v>
      </c>
      <c r="G28" s="3">
        <f t="shared" si="1"/>
        <v>8.8105726872246706</v>
      </c>
      <c r="H28" s="3"/>
      <c r="I28" s="145" t="s">
        <v>367</v>
      </c>
      <c r="J28" s="34">
        <v>1</v>
      </c>
      <c r="K28" s="3">
        <f t="shared" si="2"/>
        <v>0.44052863436123352</v>
      </c>
      <c r="L28" s="22"/>
      <c r="M28" s="29" t="s">
        <v>799</v>
      </c>
      <c r="O28" s="88">
        <v>15</v>
      </c>
      <c r="P28" s="3">
        <f t="shared" si="4"/>
        <v>8.9285714285714288</v>
      </c>
      <c r="R28" s="29" t="s">
        <v>23</v>
      </c>
      <c r="T28" s="34">
        <v>4</v>
      </c>
      <c r="U28" s="3">
        <f t="shared" si="5"/>
        <v>13.793103448275861</v>
      </c>
      <c r="W28"/>
    </row>
    <row r="29" spans="1:23" ht="18" customHeight="1">
      <c r="E29" s="152" t="s">
        <v>347</v>
      </c>
      <c r="F29" s="153">
        <v>0</v>
      </c>
      <c r="G29" s="90">
        <f t="shared" si="1"/>
        <v>0</v>
      </c>
      <c r="H29" s="3"/>
      <c r="I29" s="146" t="s">
        <v>23</v>
      </c>
      <c r="J29" s="34">
        <v>1</v>
      </c>
      <c r="K29" s="3">
        <f t="shared" si="2"/>
        <v>0.44052863436123352</v>
      </c>
      <c r="L29" s="22"/>
      <c r="M29" s="29" t="s">
        <v>800</v>
      </c>
      <c r="O29" s="88">
        <v>10</v>
      </c>
      <c r="P29" s="3">
        <f t="shared" si="4"/>
        <v>5.9523809523809517</v>
      </c>
      <c r="R29" s="30" t="s">
        <v>2</v>
      </c>
      <c r="S29" s="30"/>
      <c r="T29" s="35">
        <v>29</v>
      </c>
      <c r="U29" s="21">
        <v>100</v>
      </c>
      <c r="W29"/>
    </row>
    <row r="30" spans="1:23" ht="18" customHeight="1">
      <c r="H30" s="3"/>
      <c r="I30" s="147" t="s">
        <v>2</v>
      </c>
      <c r="J30" s="35">
        <f>SUM(J6:J29, F6:F29)</f>
        <v>227</v>
      </c>
      <c r="K30" s="21">
        <v>100</v>
      </c>
      <c r="L30" s="22"/>
      <c r="M30" s="29" t="s">
        <v>801</v>
      </c>
      <c r="O30" s="88">
        <v>17</v>
      </c>
      <c r="P30" s="3">
        <f t="shared" si="4"/>
        <v>10.119047619047619</v>
      </c>
      <c r="R30" s="29"/>
      <c r="W30"/>
    </row>
    <row r="31" spans="1:23" ht="18" customHeight="1">
      <c r="H31" s="3"/>
      <c r="I31" s="3"/>
      <c r="J31" s="3"/>
      <c r="K31" s="22"/>
      <c r="L31" s="22"/>
      <c r="M31" s="29" t="s">
        <v>803</v>
      </c>
      <c r="O31" s="88">
        <v>12</v>
      </c>
      <c r="P31" s="3">
        <f t="shared" si="4"/>
        <v>7.1428571428571423</v>
      </c>
      <c r="R31" s="30"/>
      <c r="S31" s="30"/>
      <c r="T31" s="139" t="s">
        <v>793</v>
      </c>
      <c r="W31"/>
    </row>
    <row r="32" spans="1:23" ht="18" customHeight="1">
      <c r="H32" s="3"/>
      <c r="I32" s="3"/>
      <c r="J32" s="3"/>
      <c r="K32" s="22"/>
      <c r="L32" s="22"/>
      <c r="M32" s="29" t="s">
        <v>23</v>
      </c>
      <c r="O32" s="34">
        <v>19</v>
      </c>
      <c r="P32" s="3">
        <f t="shared" si="4"/>
        <v>11.30952380952381</v>
      </c>
      <c r="R32" s="51" t="s">
        <v>48</v>
      </c>
      <c r="S32" s="51"/>
      <c r="T32" s="32">
        <v>87.8</v>
      </c>
      <c r="W32"/>
    </row>
    <row r="33" spans="8:23" ht="18" customHeight="1">
      <c r="H33" s="3"/>
      <c r="I33" s="3"/>
      <c r="J33" s="3"/>
      <c r="K33" s="22"/>
      <c r="L33" s="22"/>
      <c r="M33" s="30" t="s">
        <v>2</v>
      </c>
      <c r="N33" s="30"/>
      <c r="O33" s="35">
        <v>168</v>
      </c>
      <c r="P33" s="21">
        <v>100</v>
      </c>
      <c r="R33" s="74" t="s">
        <v>49</v>
      </c>
      <c r="S33" s="74"/>
      <c r="T33" s="75">
        <v>35.700000000000003</v>
      </c>
      <c r="W33"/>
    </row>
    <row r="34" spans="8:23" ht="18" customHeight="1">
      <c r="H34" s="3"/>
      <c r="I34" s="3"/>
      <c r="J34" s="3"/>
      <c r="K34" s="22"/>
      <c r="L34" s="22"/>
      <c r="O34"/>
      <c r="W34"/>
    </row>
    <row r="35" spans="8:23" ht="18" customHeight="1">
      <c r="H35" s="3"/>
      <c r="I35" s="3"/>
      <c r="J35" s="3"/>
      <c r="K35" s="22"/>
      <c r="L35" s="22"/>
      <c r="M35" s="30"/>
      <c r="N35" s="30"/>
      <c r="O35" s="139" t="s">
        <v>793</v>
      </c>
      <c r="R35" s="29"/>
      <c r="S35"/>
      <c r="U35" s="29"/>
      <c r="W35"/>
    </row>
    <row r="36" spans="8:23" ht="18" customHeight="1">
      <c r="H36" s="3"/>
      <c r="I36" s="3"/>
      <c r="J36" s="3"/>
      <c r="K36" s="22"/>
      <c r="L36" s="22"/>
      <c r="M36" s="51" t="s">
        <v>48</v>
      </c>
      <c r="N36" s="51"/>
      <c r="O36" s="89">
        <v>227.8</v>
      </c>
      <c r="R36" s="29"/>
      <c r="S36"/>
      <c r="U36" s="29"/>
      <c r="W36"/>
    </row>
    <row r="37" spans="8:23" ht="18" customHeight="1">
      <c r="H37" s="3"/>
      <c r="I37" s="3"/>
      <c r="J37" s="3"/>
      <c r="K37" s="22"/>
      <c r="L37" s="22"/>
      <c r="M37" s="74" t="s">
        <v>49</v>
      </c>
      <c r="N37" s="74"/>
      <c r="O37" s="90">
        <v>250.3</v>
      </c>
      <c r="R37" s="29"/>
      <c r="S37"/>
      <c r="V37" s="29"/>
      <c r="W37"/>
    </row>
    <row r="38" spans="8:23" ht="18" customHeight="1">
      <c r="H38" s="3"/>
      <c r="I38" s="3"/>
      <c r="J38" s="3"/>
      <c r="K38" s="22"/>
      <c r="L38" s="22"/>
      <c r="M38" s="145"/>
      <c r="N38" s="145"/>
      <c r="O38" s="145"/>
    </row>
    <row r="39" spans="8:23" ht="18" customHeight="1">
      <c r="H39" s="3"/>
      <c r="I39" s="3"/>
      <c r="J39" s="3"/>
      <c r="K39" s="22"/>
      <c r="L39" s="22"/>
    </row>
    <row r="40" spans="8:23" ht="18" customHeight="1">
      <c r="H40" s="3"/>
      <c r="I40" s="3"/>
      <c r="J40" s="3"/>
      <c r="K40" s="22"/>
      <c r="L40" s="22"/>
    </row>
    <row r="41" spans="8:23" ht="18" customHeight="1">
      <c r="H41" s="3"/>
      <c r="I41" s="3"/>
      <c r="J41" s="3"/>
      <c r="K41" s="22"/>
      <c r="L41" s="22"/>
    </row>
    <row r="42" spans="8:23" ht="18" customHeight="1">
      <c r="H42" s="3"/>
      <c r="I42" s="3"/>
      <c r="J42" s="3"/>
    </row>
    <row r="43" spans="8:23" ht="18" customHeight="1">
      <c r="H43" s="3"/>
      <c r="I43" s="3"/>
      <c r="J43" s="3"/>
    </row>
    <row r="44" spans="8:23" ht="18" customHeight="1">
      <c r="H44" s="3"/>
      <c r="I44" s="3"/>
      <c r="J44" s="3"/>
    </row>
    <row r="45" spans="8:23" ht="18" customHeight="1">
      <c r="H45" s="3"/>
      <c r="I45" s="3"/>
      <c r="J45" s="3"/>
    </row>
    <row r="46" spans="8:23" ht="18" customHeight="1">
      <c r="H46" s="3"/>
      <c r="I46" s="3"/>
      <c r="J46" s="3"/>
    </row>
    <row r="47" spans="8:23" ht="18" customHeight="1">
      <c r="H47" s="3"/>
      <c r="I47" s="3"/>
      <c r="J47" s="3"/>
    </row>
    <row r="48" spans="8:23" ht="18" customHeight="1">
      <c r="H48" s="3"/>
      <c r="I48" s="3"/>
      <c r="J48" s="3"/>
    </row>
    <row r="49" spans="8:10" ht="18" customHeight="1">
      <c r="H49" s="3"/>
      <c r="I49" s="3"/>
      <c r="J49" s="3"/>
    </row>
    <row r="50" spans="8:10" ht="18" customHeight="1">
      <c r="H50" s="3"/>
      <c r="I50" s="3"/>
      <c r="J50" s="3"/>
    </row>
    <row r="51" spans="8:10" ht="18" customHeight="1">
      <c r="H51" s="3"/>
      <c r="I51" s="3"/>
      <c r="J51" s="3"/>
    </row>
    <row r="52" spans="8:10" ht="18" customHeight="1">
      <c r="H52" s="3"/>
      <c r="I52" s="3"/>
      <c r="J52" s="3"/>
    </row>
    <row r="53" spans="8:10" ht="18" customHeight="1">
      <c r="H53" s="3"/>
      <c r="I53" s="3"/>
      <c r="J53" s="3"/>
    </row>
    <row r="54" spans="8:10" ht="18" customHeight="1">
      <c r="H54" s="12"/>
      <c r="I54" s="12"/>
      <c r="J54" s="12"/>
    </row>
    <row r="55" spans="8:10" ht="18" customHeight="1"/>
    <row r="56" spans="8:10" ht="18" customHeight="1"/>
    <row r="57" spans="8:10" ht="18" customHeight="1"/>
    <row r="58" spans="8:10" ht="18" customHeight="1"/>
    <row r="59" spans="8:10" ht="18" customHeight="1"/>
    <row r="60" spans="8:10" ht="18" customHeight="1"/>
    <row r="61" spans="8:10" ht="18" customHeight="1"/>
    <row r="62" spans="8:10" ht="18" customHeight="1"/>
    <row r="63" spans="8:10" ht="18" customHeight="1"/>
    <row r="64" spans="8:10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（問6-1～3）</oddFooter>
  </headerFooter>
  <colBreaks count="2" manualBreakCount="2">
    <brk id="3" max="36" man="1"/>
    <brk id="12" max="36" man="1"/>
  </colBreaks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00B050"/>
  </sheetPr>
  <dimension ref="A1:H130"/>
  <sheetViews>
    <sheetView workbookViewId="0"/>
  </sheetViews>
  <sheetFormatPr defaultRowHeight="13.5"/>
  <cols>
    <col min="1" max="2" width="12.625" style="29" customWidth="1"/>
    <col min="4" max="4" width="4.625" customWidth="1"/>
    <col min="5" max="6" width="12.625" style="29" customWidth="1"/>
  </cols>
  <sheetData>
    <row r="1" spans="1:8" ht="18" customHeight="1">
      <c r="A1" s="29" t="s">
        <v>590</v>
      </c>
    </row>
    <row r="2" spans="1:8" ht="18" customHeight="1">
      <c r="A2" s="29" t="s">
        <v>537</v>
      </c>
    </row>
    <row r="3" spans="1:8" ht="18" customHeight="1"/>
    <row r="4" spans="1:8" ht="18" customHeight="1">
      <c r="A4" s="30"/>
      <c r="B4" s="30"/>
      <c r="C4" s="139" t="s">
        <v>805</v>
      </c>
      <c r="E4" s="30"/>
      <c r="F4" s="30"/>
      <c r="G4" s="139" t="s">
        <v>805</v>
      </c>
    </row>
    <row r="5" spans="1:8" ht="18" customHeight="1">
      <c r="A5" s="145" t="s">
        <v>323</v>
      </c>
      <c r="B5" s="29" t="s">
        <v>454</v>
      </c>
      <c r="C5" s="115">
        <v>3</v>
      </c>
      <c r="E5" s="145" t="s">
        <v>368</v>
      </c>
      <c r="F5" s="29" t="s">
        <v>477</v>
      </c>
      <c r="G5" s="32">
        <v>6</v>
      </c>
      <c r="H5" s="91"/>
    </row>
    <row r="6" spans="1:8" ht="18" customHeight="1">
      <c r="A6" s="145"/>
      <c r="B6" s="29" t="s">
        <v>455</v>
      </c>
      <c r="C6" s="32">
        <v>2</v>
      </c>
      <c r="E6" s="145"/>
      <c r="F6" s="29" t="s">
        <v>478</v>
      </c>
      <c r="G6" s="32">
        <v>2</v>
      </c>
      <c r="H6" s="3"/>
    </row>
    <row r="7" spans="1:8" ht="18" customHeight="1">
      <c r="A7" s="145"/>
      <c r="B7" s="29" t="s">
        <v>456</v>
      </c>
      <c r="C7" s="32">
        <v>2</v>
      </c>
      <c r="E7" s="145"/>
      <c r="F7" s="29" t="s">
        <v>18</v>
      </c>
      <c r="G7" s="32">
        <v>8</v>
      </c>
      <c r="H7" s="3"/>
    </row>
    <row r="8" spans="1:8" ht="18" customHeight="1">
      <c r="A8" s="145"/>
      <c r="B8" s="29" t="s">
        <v>457</v>
      </c>
      <c r="C8" s="32">
        <v>2</v>
      </c>
      <c r="E8" s="155" t="s">
        <v>479</v>
      </c>
      <c r="F8" s="68" t="s">
        <v>480</v>
      </c>
      <c r="G8" s="156">
        <v>3</v>
      </c>
      <c r="H8" s="3"/>
    </row>
    <row r="9" spans="1:8" ht="18" customHeight="1">
      <c r="A9" s="145"/>
      <c r="B9" s="29" t="s">
        <v>458</v>
      </c>
      <c r="C9" s="32">
        <v>2</v>
      </c>
      <c r="E9" s="145"/>
      <c r="F9" s="51" t="s">
        <v>481</v>
      </c>
      <c r="G9" s="32">
        <v>2</v>
      </c>
      <c r="H9" s="3"/>
    </row>
    <row r="10" spans="1:8" ht="18" customHeight="1">
      <c r="A10" s="145"/>
      <c r="B10" s="29" t="s">
        <v>18</v>
      </c>
      <c r="C10" s="32">
        <v>7</v>
      </c>
      <c r="E10" s="145"/>
      <c r="F10" s="145" t="s">
        <v>482</v>
      </c>
      <c r="G10" s="32">
        <v>2</v>
      </c>
      <c r="H10" s="3"/>
    </row>
    <row r="11" spans="1:8" ht="18" customHeight="1">
      <c r="A11" s="155" t="s">
        <v>327</v>
      </c>
      <c r="B11" s="68" t="s">
        <v>459</v>
      </c>
      <c r="C11" s="156">
        <v>5</v>
      </c>
      <c r="E11" s="145"/>
      <c r="F11" s="145" t="s">
        <v>483</v>
      </c>
      <c r="G11" s="32">
        <v>2</v>
      </c>
      <c r="H11" s="3"/>
    </row>
    <row r="12" spans="1:8" ht="18" customHeight="1">
      <c r="A12" s="152"/>
      <c r="B12" s="74" t="s">
        <v>18</v>
      </c>
      <c r="C12" s="75">
        <v>3</v>
      </c>
      <c r="E12" s="152"/>
      <c r="F12" s="152" t="s">
        <v>18</v>
      </c>
      <c r="G12" s="75">
        <v>11</v>
      </c>
      <c r="H12" s="3"/>
    </row>
    <row r="13" spans="1:8" ht="18" customHeight="1">
      <c r="A13" s="145" t="s">
        <v>329</v>
      </c>
      <c r="C13" s="32">
        <v>5</v>
      </c>
      <c r="E13" s="145" t="s">
        <v>806</v>
      </c>
      <c r="F13" s="145" t="s">
        <v>484</v>
      </c>
      <c r="G13" s="32">
        <v>3</v>
      </c>
      <c r="H13" s="3"/>
    </row>
    <row r="14" spans="1:8" ht="18" customHeight="1">
      <c r="A14" s="157" t="s">
        <v>330</v>
      </c>
      <c r="B14" s="30"/>
      <c r="C14" s="33">
        <v>1</v>
      </c>
      <c r="E14" s="145"/>
      <c r="F14" s="145" t="s">
        <v>485</v>
      </c>
      <c r="G14" s="32">
        <v>3</v>
      </c>
      <c r="H14" s="3"/>
    </row>
    <row r="15" spans="1:8" ht="18" customHeight="1">
      <c r="A15" s="145" t="s">
        <v>332</v>
      </c>
      <c r="C15" s="32">
        <v>1</v>
      </c>
      <c r="E15" s="145"/>
      <c r="F15" s="145" t="s">
        <v>486</v>
      </c>
      <c r="G15" s="32">
        <v>3</v>
      </c>
      <c r="H15" s="3"/>
    </row>
    <row r="16" spans="1:8" ht="18" customHeight="1">
      <c r="A16" s="155" t="s">
        <v>353</v>
      </c>
      <c r="B16" s="68" t="s">
        <v>460</v>
      </c>
      <c r="C16" s="156">
        <v>2</v>
      </c>
      <c r="E16" s="145"/>
      <c r="F16" s="145" t="s">
        <v>487</v>
      </c>
      <c r="G16" s="32">
        <v>2</v>
      </c>
      <c r="H16" s="3"/>
    </row>
    <row r="17" spans="1:8" ht="18" customHeight="1">
      <c r="A17" s="152"/>
      <c r="B17" s="74" t="s">
        <v>18</v>
      </c>
      <c r="C17" s="75">
        <v>1</v>
      </c>
      <c r="E17" s="145"/>
      <c r="F17" s="145" t="s">
        <v>488</v>
      </c>
      <c r="G17" s="32">
        <v>2</v>
      </c>
      <c r="H17" s="3"/>
    </row>
    <row r="18" spans="1:8" ht="18" customHeight="1">
      <c r="A18" s="145" t="s">
        <v>356</v>
      </c>
      <c r="B18" s="29" t="s">
        <v>461</v>
      </c>
      <c r="C18" s="32">
        <v>2</v>
      </c>
      <c r="E18" s="145"/>
      <c r="F18" s="145" t="s">
        <v>18</v>
      </c>
      <c r="G18" s="32">
        <v>9</v>
      </c>
      <c r="H18" s="3"/>
    </row>
    <row r="19" spans="1:8" ht="18" customHeight="1">
      <c r="A19" s="145"/>
      <c r="B19" s="29" t="s">
        <v>462</v>
      </c>
      <c r="C19" s="32">
        <v>3</v>
      </c>
      <c r="E19" s="155" t="s">
        <v>366</v>
      </c>
      <c r="F19" s="155" t="s">
        <v>489</v>
      </c>
      <c r="G19" s="156">
        <v>3</v>
      </c>
      <c r="H19" s="3"/>
    </row>
    <row r="20" spans="1:8" ht="18" customHeight="1">
      <c r="A20" s="145"/>
      <c r="B20" s="29" t="s">
        <v>463</v>
      </c>
      <c r="C20" s="32">
        <v>2</v>
      </c>
      <c r="E20" s="145"/>
      <c r="F20" s="145" t="s">
        <v>490</v>
      </c>
      <c r="G20" s="32">
        <v>2</v>
      </c>
      <c r="H20" s="3"/>
    </row>
    <row r="21" spans="1:8" ht="18" customHeight="1">
      <c r="A21" s="145"/>
      <c r="B21" s="29" t="s">
        <v>464</v>
      </c>
      <c r="C21" s="32">
        <v>2</v>
      </c>
      <c r="E21" s="152"/>
      <c r="F21" s="152" t="s">
        <v>18</v>
      </c>
      <c r="G21" s="75">
        <v>3</v>
      </c>
      <c r="H21" s="3"/>
    </row>
    <row r="22" spans="1:8" ht="18" customHeight="1">
      <c r="A22" s="145"/>
      <c r="B22" s="29" t="s">
        <v>465</v>
      </c>
      <c r="C22" s="32">
        <v>2</v>
      </c>
      <c r="E22" s="145" t="s">
        <v>336</v>
      </c>
      <c r="F22" s="145" t="s">
        <v>491</v>
      </c>
      <c r="G22" s="32">
        <v>11</v>
      </c>
      <c r="H22" s="3"/>
    </row>
    <row r="23" spans="1:8" ht="18" customHeight="1">
      <c r="A23" s="145"/>
      <c r="B23" s="29" t="s">
        <v>18</v>
      </c>
      <c r="C23" s="32">
        <v>8</v>
      </c>
      <c r="E23" s="145"/>
      <c r="F23" s="145" t="s">
        <v>492</v>
      </c>
      <c r="G23" s="32">
        <v>2</v>
      </c>
      <c r="H23" s="3"/>
    </row>
    <row r="24" spans="1:8" ht="18" customHeight="1">
      <c r="A24" s="155" t="s">
        <v>359</v>
      </c>
      <c r="B24" s="68" t="s">
        <v>466</v>
      </c>
      <c r="C24" s="156">
        <v>7</v>
      </c>
      <c r="E24" s="145"/>
      <c r="F24" s="145" t="s">
        <v>493</v>
      </c>
      <c r="G24" s="32">
        <v>2</v>
      </c>
      <c r="H24" s="3"/>
    </row>
    <row r="25" spans="1:8" ht="18" customHeight="1">
      <c r="A25" s="145"/>
      <c r="B25" s="51" t="s">
        <v>467</v>
      </c>
      <c r="C25" s="32">
        <v>4</v>
      </c>
      <c r="E25" s="152"/>
      <c r="F25" s="145" t="s">
        <v>18</v>
      </c>
      <c r="G25" s="32">
        <v>2</v>
      </c>
      <c r="H25" s="3"/>
    </row>
    <row r="26" spans="1:8" ht="18" customHeight="1">
      <c r="A26" s="145"/>
      <c r="B26" s="51" t="s">
        <v>468</v>
      </c>
      <c r="C26" s="32">
        <v>3</v>
      </c>
      <c r="E26" s="155" t="s">
        <v>342</v>
      </c>
      <c r="F26" s="68" t="s">
        <v>494</v>
      </c>
      <c r="G26" s="156">
        <v>15</v>
      </c>
      <c r="H26" s="3"/>
    </row>
    <row r="27" spans="1:8" ht="18" customHeight="1">
      <c r="A27" s="145"/>
      <c r="B27" s="51" t="s">
        <v>469</v>
      </c>
      <c r="C27" s="32">
        <v>3</v>
      </c>
      <c r="E27" s="145"/>
      <c r="F27" s="146" t="s">
        <v>495</v>
      </c>
      <c r="G27" s="32">
        <v>3</v>
      </c>
      <c r="H27" s="3"/>
    </row>
    <row r="28" spans="1:8" ht="18" customHeight="1">
      <c r="A28" s="145"/>
      <c r="B28" s="51" t="s">
        <v>470</v>
      </c>
      <c r="C28" s="32">
        <v>2</v>
      </c>
      <c r="E28" s="152"/>
      <c r="F28" s="154" t="s">
        <v>18</v>
      </c>
      <c r="G28" s="75">
        <v>1</v>
      </c>
      <c r="H28" s="3"/>
    </row>
    <row r="29" spans="1:8" ht="18" customHeight="1">
      <c r="A29" s="145"/>
      <c r="B29" s="51" t="s">
        <v>471</v>
      </c>
      <c r="C29" s="32">
        <v>2</v>
      </c>
      <c r="E29" s="145" t="s">
        <v>348</v>
      </c>
      <c r="F29" s="29" t="s">
        <v>496</v>
      </c>
      <c r="G29" s="32">
        <v>5</v>
      </c>
      <c r="H29" s="3"/>
    </row>
    <row r="30" spans="1:8" ht="18" customHeight="1">
      <c r="A30" s="145"/>
      <c r="B30" s="51" t="s">
        <v>472</v>
      </c>
      <c r="C30" s="32">
        <v>2</v>
      </c>
      <c r="E30" s="145"/>
      <c r="F30" s="146" t="s">
        <v>497</v>
      </c>
      <c r="G30" s="32">
        <v>5</v>
      </c>
      <c r="H30" s="3"/>
    </row>
    <row r="31" spans="1:8" ht="18" customHeight="1">
      <c r="A31" s="145"/>
      <c r="B31" s="51" t="s">
        <v>473</v>
      </c>
      <c r="C31" s="32">
        <v>2</v>
      </c>
      <c r="E31" s="145"/>
      <c r="F31" s="146" t="s">
        <v>498</v>
      </c>
      <c r="G31" s="32">
        <v>3</v>
      </c>
      <c r="H31" s="3"/>
    </row>
    <row r="32" spans="1:8" ht="18" customHeight="1">
      <c r="A32" s="152"/>
      <c r="B32" s="74" t="s">
        <v>18</v>
      </c>
      <c r="C32" s="75">
        <v>8</v>
      </c>
      <c r="E32" s="145"/>
      <c r="F32" s="146" t="s">
        <v>18</v>
      </c>
      <c r="G32" s="32">
        <v>6</v>
      </c>
      <c r="H32" s="3"/>
    </row>
    <row r="33" spans="1:8" ht="18" customHeight="1">
      <c r="A33" s="145" t="s">
        <v>362</v>
      </c>
      <c r="B33" s="29" t="s">
        <v>474</v>
      </c>
      <c r="C33" s="32">
        <v>3</v>
      </c>
      <c r="E33" s="157" t="s">
        <v>367</v>
      </c>
      <c r="F33" s="30"/>
      <c r="G33" s="33">
        <v>1</v>
      </c>
      <c r="H33" s="3"/>
    </row>
    <row r="34" spans="1:8" ht="18" customHeight="1">
      <c r="A34" s="145"/>
      <c r="B34" s="29" t="s">
        <v>18</v>
      </c>
      <c r="C34" s="32">
        <v>4</v>
      </c>
      <c r="E34" s="146" t="s">
        <v>23</v>
      </c>
      <c r="G34" s="32">
        <v>1</v>
      </c>
      <c r="H34" s="3"/>
    </row>
    <row r="35" spans="1:8" ht="18" customHeight="1">
      <c r="A35" s="155" t="s">
        <v>365</v>
      </c>
      <c r="B35" s="68" t="s">
        <v>475</v>
      </c>
      <c r="C35" s="156">
        <v>3</v>
      </c>
      <c r="E35" s="30" t="s">
        <v>2</v>
      </c>
      <c r="F35" s="30"/>
      <c r="G35" s="33">
        <v>227</v>
      </c>
      <c r="H35" s="3"/>
    </row>
    <row r="36" spans="1:8" ht="18" customHeight="1">
      <c r="A36" s="145"/>
      <c r="B36" s="51" t="s">
        <v>476</v>
      </c>
      <c r="C36" s="32">
        <v>2</v>
      </c>
      <c r="F36" s="145"/>
      <c r="H36" s="3"/>
    </row>
    <row r="37" spans="1:8" ht="18" customHeight="1">
      <c r="A37" s="152"/>
      <c r="B37" s="74" t="s">
        <v>18</v>
      </c>
      <c r="C37" s="75">
        <v>4</v>
      </c>
      <c r="F37" s="145"/>
      <c r="H37" s="3"/>
    </row>
    <row r="38" spans="1:8" ht="18" customHeight="1">
      <c r="F38" s="145"/>
      <c r="H38" s="3"/>
    </row>
    <row r="39" spans="1:8" ht="18" customHeight="1">
      <c r="F39" s="145"/>
      <c r="H39" s="3"/>
    </row>
    <row r="40" spans="1:8" ht="18" customHeight="1">
      <c r="F40" s="145"/>
      <c r="H40" s="3"/>
    </row>
    <row r="41" spans="1:8" ht="18" customHeight="1">
      <c r="F41" s="145"/>
      <c r="G41" s="22"/>
      <c r="H41" s="3"/>
    </row>
    <row r="42" spans="1:8" ht="18" customHeight="1">
      <c r="F42" s="145"/>
      <c r="G42" s="22"/>
      <c r="H42" s="3"/>
    </row>
    <row r="43" spans="1:8" ht="18" customHeight="1">
      <c r="F43" s="145"/>
      <c r="G43" s="22"/>
      <c r="H43" s="3"/>
    </row>
    <row r="44" spans="1:8" ht="18" customHeight="1">
      <c r="F44" s="145"/>
      <c r="G44" s="22"/>
      <c r="H44" s="3"/>
    </row>
    <row r="45" spans="1:8" ht="18" customHeight="1">
      <c r="F45" s="145"/>
      <c r="G45" s="22"/>
      <c r="H45" s="3"/>
    </row>
    <row r="46" spans="1:8" ht="18" customHeight="1">
      <c r="F46" s="145"/>
      <c r="G46" s="22"/>
      <c r="H46" s="3"/>
    </row>
    <row r="47" spans="1:8" ht="18" customHeight="1">
      <c r="E47"/>
      <c r="F47" s="145"/>
      <c r="G47" s="22"/>
      <c r="H47" s="3"/>
    </row>
    <row r="48" spans="1:8" ht="18" customHeight="1">
      <c r="E48"/>
      <c r="F48" s="145"/>
      <c r="G48" s="22"/>
      <c r="H48" s="3"/>
    </row>
    <row r="49" spans="6:8" customFormat="1" ht="18" customHeight="1">
      <c r="F49" s="145"/>
      <c r="G49" s="22"/>
      <c r="H49" s="3"/>
    </row>
    <row r="50" spans="6:8" customFormat="1" ht="18" customHeight="1">
      <c r="F50" s="145"/>
      <c r="G50" s="22"/>
      <c r="H50" s="3"/>
    </row>
    <row r="51" spans="6:8" customFormat="1" ht="18" customHeight="1">
      <c r="F51" s="145"/>
      <c r="G51" s="22"/>
      <c r="H51" s="3"/>
    </row>
    <row r="52" spans="6:8" customFormat="1" ht="18" customHeight="1">
      <c r="F52" s="145"/>
      <c r="G52" s="22"/>
      <c r="H52" s="3"/>
    </row>
    <row r="53" spans="6:8" customFormat="1" ht="18" customHeight="1">
      <c r="F53" s="145"/>
      <c r="G53" s="22"/>
      <c r="H53" s="3"/>
    </row>
    <row r="54" spans="6:8" customFormat="1" ht="18" customHeight="1">
      <c r="F54" s="145"/>
      <c r="G54" s="22"/>
      <c r="H54" s="3"/>
    </row>
    <row r="55" spans="6:8" customFormat="1" ht="18" customHeight="1">
      <c r="F55" s="145"/>
      <c r="G55" s="22"/>
      <c r="H55" s="3"/>
    </row>
    <row r="56" spans="6:8" customFormat="1" ht="18" customHeight="1">
      <c r="F56" s="145"/>
      <c r="G56" s="22"/>
      <c r="H56" s="3"/>
    </row>
    <row r="57" spans="6:8" customFormat="1" ht="18" customHeight="1">
      <c r="F57" s="145"/>
      <c r="G57" s="22"/>
      <c r="H57" s="3"/>
    </row>
    <row r="58" spans="6:8" customFormat="1" ht="18" customHeight="1">
      <c r="F58" s="145"/>
      <c r="G58" s="22"/>
      <c r="H58" s="3"/>
    </row>
    <row r="59" spans="6:8" customFormat="1" ht="18" customHeight="1">
      <c r="F59" s="145"/>
      <c r="H59" s="3"/>
    </row>
    <row r="60" spans="6:8" customFormat="1" ht="18" customHeight="1">
      <c r="F60" s="145"/>
      <c r="H60" s="3"/>
    </row>
    <row r="61" spans="6:8" customFormat="1" ht="18" customHeight="1">
      <c r="F61" s="145"/>
      <c r="H61" s="3"/>
    </row>
    <row r="62" spans="6:8" customFormat="1" ht="18" customHeight="1">
      <c r="F62" s="145"/>
      <c r="H62" s="3"/>
    </row>
    <row r="63" spans="6:8" customFormat="1" ht="18" customHeight="1">
      <c r="F63" s="145"/>
      <c r="H63" s="3"/>
    </row>
    <row r="64" spans="6:8" customFormat="1" ht="18" customHeight="1">
      <c r="F64" s="145"/>
      <c r="H64" s="3"/>
    </row>
    <row r="65" spans="6:8" customFormat="1" ht="18" customHeight="1">
      <c r="F65" s="145"/>
      <c r="H65" s="3"/>
    </row>
    <row r="66" spans="6:8" customFormat="1" ht="18" customHeight="1">
      <c r="F66" s="145"/>
      <c r="H66" s="3"/>
    </row>
    <row r="67" spans="6:8" customFormat="1" ht="18" customHeight="1">
      <c r="F67" s="145"/>
      <c r="H67" s="3"/>
    </row>
    <row r="68" spans="6:8" customFormat="1" ht="18" customHeight="1">
      <c r="F68" s="145"/>
      <c r="H68" s="3"/>
    </row>
    <row r="69" spans="6:8" customFormat="1" ht="18" customHeight="1">
      <c r="F69" s="145"/>
      <c r="H69" s="3"/>
    </row>
    <row r="70" spans="6:8" customFormat="1" ht="18" customHeight="1">
      <c r="F70" s="146"/>
      <c r="H70" s="3"/>
    </row>
    <row r="71" spans="6:8" customFormat="1" ht="18" customHeight="1">
      <c r="F71" s="29"/>
      <c r="H71" s="3"/>
    </row>
    <row r="72" spans="6:8" customFormat="1" ht="18" customHeight="1">
      <c r="F72" s="29"/>
      <c r="H72" s="3"/>
    </row>
    <row r="73" spans="6:8" customFormat="1" ht="18" customHeight="1">
      <c r="F73" s="29"/>
    </row>
    <row r="74" spans="6:8" customFormat="1" ht="18" customHeight="1">
      <c r="F74" s="29"/>
    </row>
    <row r="75" spans="6:8" customFormat="1" ht="18" customHeight="1">
      <c r="F75" s="29"/>
    </row>
    <row r="76" spans="6:8" customFormat="1" ht="18" customHeight="1">
      <c r="F76" s="29"/>
    </row>
    <row r="77" spans="6:8" customFormat="1" ht="18" customHeight="1">
      <c r="F77" s="29"/>
    </row>
    <row r="78" spans="6:8" customFormat="1" ht="18" customHeight="1">
      <c r="F78" s="29"/>
    </row>
    <row r="79" spans="6:8" customFormat="1" ht="18" customHeight="1"/>
    <row r="80" spans="6:8" customFormat="1" ht="18" customHeight="1"/>
    <row r="81" customFormat="1" ht="18" customHeight="1"/>
    <row r="82" customFormat="1" ht="18" customHeight="1"/>
    <row r="83" customFormat="1" ht="18" customHeight="1"/>
    <row r="84" customFormat="1" ht="18" customHeight="1"/>
    <row r="85" customFormat="1" ht="18" customHeight="1"/>
    <row r="86" customFormat="1" ht="18" customHeight="1"/>
    <row r="87" customFormat="1" ht="18" customHeight="1"/>
    <row r="88" customFormat="1" ht="18" customHeight="1"/>
    <row r="89" customFormat="1" ht="18" customHeight="1"/>
    <row r="90" customFormat="1" ht="18" customHeight="1"/>
    <row r="91" customFormat="1" ht="18" customHeight="1"/>
    <row r="92" customFormat="1" ht="18" customHeight="1"/>
    <row r="93" customFormat="1" ht="18" customHeight="1"/>
    <row r="94" customFormat="1" ht="18" customHeight="1"/>
    <row r="95" customFormat="1" ht="18" customHeight="1"/>
    <row r="96" customFormat="1" ht="18" customHeight="1"/>
    <row r="97" spans="5:6" customFormat="1" ht="18" customHeight="1"/>
    <row r="98" spans="5:6" customFormat="1" ht="18" customHeight="1"/>
    <row r="99" spans="5:6" customFormat="1" ht="18" customHeight="1">
      <c r="E99" s="29"/>
      <c r="F99" s="29"/>
    </row>
    <row r="100" spans="5:6" customFormat="1" ht="18" customHeight="1">
      <c r="E100" s="29"/>
      <c r="F100" s="29"/>
    </row>
    <row r="119" spans="1:6">
      <c r="E119"/>
      <c r="F119"/>
    </row>
    <row r="120" spans="1:6">
      <c r="E120"/>
      <c r="F120"/>
    </row>
    <row r="121" spans="1:6">
      <c r="A121" s="145"/>
      <c r="B121"/>
      <c r="E121"/>
      <c r="F121"/>
    </row>
    <row r="122" spans="1:6">
      <c r="A122" s="145"/>
      <c r="B122"/>
      <c r="E122"/>
      <c r="F122"/>
    </row>
    <row r="123" spans="1:6">
      <c r="A123" s="145"/>
      <c r="B123"/>
      <c r="E123"/>
      <c r="F123"/>
    </row>
    <row r="124" spans="1:6">
      <c r="A124" s="145"/>
      <c r="B124"/>
      <c r="E124"/>
      <c r="F124"/>
    </row>
    <row r="125" spans="1:6">
      <c r="A125" s="146"/>
      <c r="B125"/>
    </row>
    <row r="126" spans="1:6">
      <c r="A126" s="146"/>
      <c r="B126"/>
      <c r="E126"/>
      <c r="F126"/>
    </row>
    <row r="128" spans="1:6">
      <c r="A128" s="146"/>
      <c r="B128"/>
    </row>
    <row r="130" spans="5:6">
      <c r="E130"/>
      <c r="F130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（問6-2･市町村別）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00B050"/>
  </sheetPr>
  <dimension ref="B1:Q97"/>
  <sheetViews>
    <sheetView workbookViewId="0"/>
  </sheetViews>
  <sheetFormatPr defaultRowHeight="13.5"/>
  <cols>
    <col min="1" max="1" width="4.625" customWidth="1"/>
    <col min="2" max="2" width="23.625" style="29" customWidth="1"/>
    <col min="5" max="5" width="4.625" style="2" customWidth="1"/>
    <col min="6" max="6" width="23.625" style="29" customWidth="1"/>
    <col min="9" max="10" width="4.625" style="2" customWidth="1"/>
    <col min="11" max="11" width="23.625" style="29" customWidth="1"/>
    <col min="14" max="14" width="4.625" style="2" customWidth="1"/>
    <col min="15" max="15" width="23.625" style="29" customWidth="1"/>
    <col min="18" max="18" width="4.625" customWidth="1"/>
  </cols>
  <sheetData>
    <row r="1" spans="2:17" ht="18" customHeight="1">
      <c r="B1" s="29" t="s">
        <v>623</v>
      </c>
      <c r="K1" s="29" t="s">
        <v>624</v>
      </c>
    </row>
    <row r="2" spans="2:17" ht="18" customHeight="1"/>
    <row r="3" spans="2:17" ht="18" customHeight="1">
      <c r="B3" s="29" t="s">
        <v>294</v>
      </c>
      <c r="D3" s="64"/>
      <c r="F3" s="29" t="s">
        <v>295</v>
      </c>
      <c r="I3" s="105"/>
      <c r="K3" s="29" t="s">
        <v>296</v>
      </c>
      <c r="O3" s="29" t="s">
        <v>297</v>
      </c>
    </row>
    <row r="4" spans="2:17" s="29" customFormat="1" ht="18" customHeight="1">
      <c r="B4" s="138"/>
      <c r="C4" s="36" t="s">
        <v>24</v>
      </c>
      <c r="D4" s="138" t="s">
        <v>25</v>
      </c>
      <c r="E4" s="94"/>
      <c r="F4" s="138"/>
      <c r="G4" s="36" t="s">
        <v>24</v>
      </c>
      <c r="H4" s="138" t="s">
        <v>25</v>
      </c>
      <c r="I4" s="94"/>
      <c r="J4" s="94"/>
      <c r="K4" s="138"/>
      <c r="L4" s="36" t="s">
        <v>24</v>
      </c>
      <c r="M4" s="138" t="s">
        <v>25</v>
      </c>
      <c r="N4" s="94"/>
      <c r="O4" s="138"/>
      <c r="P4" s="36" t="s">
        <v>24</v>
      </c>
      <c r="Q4" s="138" t="s">
        <v>25</v>
      </c>
    </row>
    <row r="5" spans="2:17" ht="18" customHeight="1">
      <c r="B5" s="29" t="s">
        <v>616</v>
      </c>
      <c r="C5" s="82">
        <v>4</v>
      </c>
      <c r="D5" s="3">
        <f>C5/227*100</f>
        <v>1.7621145374449341</v>
      </c>
      <c r="F5" s="29" t="s">
        <v>616</v>
      </c>
      <c r="G5" s="34">
        <v>0</v>
      </c>
      <c r="H5" s="3">
        <f>G5/227*100</f>
        <v>0</v>
      </c>
      <c r="K5" s="29" t="s">
        <v>616</v>
      </c>
      <c r="L5" s="82">
        <v>105</v>
      </c>
      <c r="M5" s="3">
        <f>L5/227*100</f>
        <v>46.255506607929512</v>
      </c>
      <c r="O5" s="51" t="s">
        <v>616</v>
      </c>
      <c r="P5" s="82">
        <v>14</v>
      </c>
      <c r="Q5" s="3">
        <f>P5/227*100</f>
        <v>6.1674008810572687</v>
      </c>
    </row>
    <row r="6" spans="2:17" ht="18" customHeight="1">
      <c r="B6" s="29" t="s">
        <v>712</v>
      </c>
      <c r="C6" s="82">
        <v>2</v>
      </c>
      <c r="D6" s="3">
        <f t="shared" ref="D6:D24" si="0">C6/227*100</f>
        <v>0.88105726872246704</v>
      </c>
      <c r="F6" s="29" t="s">
        <v>712</v>
      </c>
      <c r="G6" s="34">
        <v>0</v>
      </c>
      <c r="H6" s="3">
        <f t="shared" ref="H6:H24" si="1">G6/227*100</f>
        <v>0</v>
      </c>
      <c r="K6" s="29" t="s">
        <v>712</v>
      </c>
      <c r="L6" s="82">
        <v>2</v>
      </c>
      <c r="M6" s="3">
        <f t="shared" ref="M6:M24" si="2">L6/227*100</f>
        <v>0.88105726872246704</v>
      </c>
      <c r="O6" s="51" t="s">
        <v>712</v>
      </c>
      <c r="P6" s="82">
        <v>4</v>
      </c>
      <c r="Q6" s="3">
        <f t="shared" ref="Q6:Q24" si="3">P6/227*100</f>
        <v>1.7621145374449341</v>
      </c>
    </row>
    <row r="7" spans="2:17" ht="18" customHeight="1">
      <c r="B7" s="29" t="s">
        <v>713</v>
      </c>
      <c r="C7" s="82">
        <v>4</v>
      </c>
      <c r="D7" s="3">
        <f t="shared" si="0"/>
        <v>1.7621145374449341</v>
      </c>
      <c r="F7" s="29" t="s">
        <v>713</v>
      </c>
      <c r="G7" s="82">
        <v>7</v>
      </c>
      <c r="H7" s="3">
        <f t="shared" si="1"/>
        <v>3.0837004405286343</v>
      </c>
      <c r="K7" s="29" t="s">
        <v>713</v>
      </c>
      <c r="L7" s="82">
        <v>5</v>
      </c>
      <c r="M7" s="3">
        <f t="shared" si="2"/>
        <v>2.2026431718061676</v>
      </c>
      <c r="O7" s="51" t="s">
        <v>713</v>
      </c>
      <c r="P7" s="82">
        <v>4</v>
      </c>
      <c r="Q7" s="3">
        <f t="shared" si="3"/>
        <v>1.7621145374449341</v>
      </c>
    </row>
    <row r="8" spans="2:17" ht="18" customHeight="1">
      <c r="B8" s="29" t="s">
        <v>714</v>
      </c>
      <c r="C8" s="82">
        <v>10</v>
      </c>
      <c r="D8" s="3">
        <f t="shared" si="0"/>
        <v>4.4052863436123353</v>
      </c>
      <c r="F8" s="29" t="s">
        <v>714</v>
      </c>
      <c r="G8" s="82">
        <v>11</v>
      </c>
      <c r="H8" s="3">
        <f t="shared" si="1"/>
        <v>4.8458149779735686</v>
      </c>
      <c r="K8" s="29" t="s">
        <v>714</v>
      </c>
      <c r="L8" s="82">
        <v>4</v>
      </c>
      <c r="M8" s="3">
        <f t="shared" si="2"/>
        <v>1.7621145374449341</v>
      </c>
      <c r="O8" s="51" t="s">
        <v>714</v>
      </c>
      <c r="P8" s="82">
        <v>8</v>
      </c>
      <c r="Q8" s="3">
        <f t="shared" si="3"/>
        <v>3.5242290748898681</v>
      </c>
    </row>
    <row r="9" spans="2:17" ht="18" customHeight="1">
      <c r="B9" s="29" t="s">
        <v>715</v>
      </c>
      <c r="C9" s="82">
        <v>5</v>
      </c>
      <c r="D9" s="3">
        <f t="shared" si="0"/>
        <v>2.2026431718061676</v>
      </c>
      <c r="F9" s="29" t="s">
        <v>715</v>
      </c>
      <c r="G9" s="82">
        <v>5</v>
      </c>
      <c r="H9" s="3">
        <f t="shared" si="1"/>
        <v>2.2026431718061676</v>
      </c>
      <c r="K9" s="29" t="s">
        <v>715</v>
      </c>
      <c r="L9" s="82">
        <v>7</v>
      </c>
      <c r="M9" s="3">
        <f t="shared" si="2"/>
        <v>3.0837004405286343</v>
      </c>
      <c r="O9" s="51" t="s">
        <v>715</v>
      </c>
      <c r="P9" s="82">
        <v>4</v>
      </c>
      <c r="Q9" s="3">
        <f t="shared" si="3"/>
        <v>1.7621145374449341</v>
      </c>
    </row>
    <row r="10" spans="2:17" ht="18" customHeight="1">
      <c r="B10" s="29" t="s">
        <v>716</v>
      </c>
      <c r="C10" s="82">
        <v>5</v>
      </c>
      <c r="D10" s="3">
        <f t="shared" si="0"/>
        <v>2.2026431718061676</v>
      </c>
      <c r="F10" s="29" t="s">
        <v>716</v>
      </c>
      <c r="G10" s="82">
        <v>7</v>
      </c>
      <c r="H10" s="3">
        <f t="shared" si="1"/>
        <v>3.0837004405286343</v>
      </c>
      <c r="K10" s="29" t="s">
        <v>716</v>
      </c>
      <c r="L10" s="82">
        <v>4</v>
      </c>
      <c r="M10" s="3">
        <f t="shared" si="2"/>
        <v>1.7621145374449341</v>
      </c>
      <c r="O10" s="51" t="s">
        <v>716</v>
      </c>
      <c r="P10" s="82">
        <v>5</v>
      </c>
      <c r="Q10" s="3">
        <f t="shared" si="3"/>
        <v>2.2026431718061676</v>
      </c>
    </row>
    <row r="11" spans="2:17" ht="18" customHeight="1">
      <c r="B11" s="29" t="s">
        <v>717</v>
      </c>
      <c r="C11" s="82">
        <v>4</v>
      </c>
      <c r="D11" s="3">
        <f t="shared" si="0"/>
        <v>1.7621145374449341</v>
      </c>
      <c r="F11" s="29" t="s">
        <v>717</v>
      </c>
      <c r="G11" s="82">
        <v>10</v>
      </c>
      <c r="H11" s="3">
        <f t="shared" si="1"/>
        <v>4.4052863436123353</v>
      </c>
      <c r="K11" s="29" t="s">
        <v>717</v>
      </c>
      <c r="L11" s="82">
        <v>1</v>
      </c>
      <c r="M11" s="3">
        <f t="shared" si="2"/>
        <v>0.44052863436123352</v>
      </c>
      <c r="O11" s="51" t="s">
        <v>717</v>
      </c>
      <c r="P11" s="82">
        <v>5</v>
      </c>
      <c r="Q11" s="3">
        <f t="shared" si="3"/>
        <v>2.2026431718061676</v>
      </c>
    </row>
    <row r="12" spans="2:17" ht="18" customHeight="1">
      <c r="B12" s="29" t="s">
        <v>718</v>
      </c>
      <c r="C12" s="82">
        <v>18</v>
      </c>
      <c r="D12" s="3">
        <f t="shared" si="0"/>
        <v>7.929515418502203</v>
      </c>
      <c r="F12" s="29" t="s">
        <v>718</v>
      </c>
      <c r="G12" s="82">
        <v>20</v>
      </c>
      <c r="H12" s="3">
        <f t="shared" si="1"/>
        <v>8.8105726872246706</v>
      </c>
      <c r="K12" s="29" t="s">
        <v>718</v>
      </c>
      <c r="L12" s="82">
        <v>2</v>
      </c>
      <c r="M12" s="3">
        <f t="shared" si="2"/>
        <v>0.88105726872246704</v>
      </c>
      <c r="O12" s="51" t="s">
        <v>718</v>
      </c>
      <c r="P12" s="82">
        <v>8</v>
      </c>
      <c r="Q12" s="3">
        <f t="shared" si="3"/>
        <v>3.5242290748898681</v>
      </c>
    </row>
    <row r="13" spans="2:17" ht="18" customHeight="1">
      <c r="B13" s="29" t="s">
        <v>719</v>
      </c>
      <c r="C13" s="82">
        <v>19</v>
      </c>
      <c r="D13" s="3">
        <f t="shared" si="0"/>
        <v>8.3700440528634363</v>
      </c>
      <c r="F13" s="29" t="s">
        <v>719</v>
      </c>
      <c r="G13" s="82">
        <v>27</v>
      </c>
      <c r="H13" s="3">
        <f t="shared" si="1"/>
        <v>11.894273127753303</v>
      </c>
      <c r="K13" s="29" t="s">
        <v>719</v>
      </c>
      <c r="L13" s="82">
        <v>3</v>
      </c>
      <c r="M13" s="3">
        <f t="shared" si="2"/>
        <v>1.3215859030837005</v>
      </c>
      <c r="O13" s="51" t="s">
        <v>719</v>
      </c>
      <c r="P13" s="82">
        <v>15</v>
      </c>
      <c r="Q13" s="3">
        <f t="shared" si="3"/>
        <v>6.607929515418502</v>
      </c>
    </row>
    <row r="14" spans="2:17" ht="18" customHeight="1">
      <c r="B14" s="29" t="s">
        <v>720</v>
      </c>
      <c r="C14" s="82">
        <v>28</v>
      </c>
      <c r="D14" s="3">
        <f t="shared" si="0"/>
        <v>12.334801762114537</v>
      </c>
      <c r="F14" s="29" t="s">
        <v>720</v>
      </c>
      <c r="G14" s="82">
        <v>31</v>
      </c>
      <c r="H14" s="3">
        <f t="shared" si="1"/>
        <v>13.656387665198238</v>
      </c>
      <c r="K14" s="29" t="s">
        <v>720</v>
      </c>
      <c r="L14" s="82">
        <v>3</v>
      </c>
      <c r="M14" s="3">
        <f t="shared" si="2"/>
        <v>1.3215859030837005</v>
      </c>
      <c r="O14" s="51" t="s">
        <v>720</v>
      </c>
      <c r="P14" s="82">
        <v>8</v>
      </c>
      <c r="Q14" s="3">
        <f t="shared" si="3"/>
        <v>3.5242290748898681</v>
      </c>
    </row>
    <row r="15" spans="2:17" ht="18" customHeight="1">
      <c r="B15" s="29" t="s">
        <v>721</v>
      </c>
      <c r="C15" s="82">
        <v>21</v>
      </c>
      <c r="D15" s="3">
        <f t="shared" si="0"/>
        <v>9.251101321585903</v>
      </c>
      <c r="F15" s="29" t="s">
        <v>721</v>
      </c>
      <c r="G15" s="82">
        <v>21</v>
      </c>
      <c r="H15" s="3">
        <f t="shared" si="1"/>
        <v>9.251101321585903</v>
      </c>
      <c r="K15" s="29" t="s">
        <v>721</v>
      </c>
      <c r="L15" s="82">
        <v>3</v>
      </c>
      <c r="M15" s="3">
        <f t="shared" si="2"/>
        <v>1.3215859030837005</v>
      </c>
      <c r="O15" s="51" t="s">
        <v>721</v>
      </c>
      <c r="P15" s="82">
        <v>16</v>
      </c>
      <c r="Q15" s="3">
        <f t="shared" si="3"/>
        <v>7.0484581497797363</v>
      </c>
    </row>
    <row r="16" spans="2:17" ht="18" customHeight="1">
      <c r="B16" s="29" t="s">
        <v>722</v>
      </c>
      <c r="C16" s="82">
        <v>15</v>
      </c>
      <c r="D16" s="3">
        <f t="shared" si="0"/>
        <v>6.607929515418502</v>
      </c>
      <c r="F16" s="29" t="s">
        <v>722</v>
      </c>
      <c r="G16" s="82">
        <v>21</v>
      </c>
      <c r="H16" s="3">
        <f t="shared" si="1"/>
        <v>9.251101321585903</v>
      </c>
      <c r="K16" s="29" t="s">
        <v>722</v>
      </c>
      <c r="L16" s="82">
        <v>2</v>
      </c>
      <c r="M16" s="3">
        <f>L16/227*100</f>
        <v>0.88105726872246704</v>
      </c>
      <c r="O16" s="51" t="s">
        <v>722</v>
      </c>
      <c r="P16" s="82">
        <v>6</v>
      </c>
      <c r="Q16" s="3">
        <f>P16/227*100</f>
        <v>2.643171806167401</v>
      </c>
    </row>
    <row r="17" spans="2:17" ht="18" customHeight="1">
      <c r="B17" s="29" t="s">
        <v>723</v>
      </c>
      <c r="C17" s="82">
        <v>18</v>
      </c>
      <c r="D17" s="3">
        <f t="shared" si="0"/>
        <v>7.929515418502203</v>
      </c>
      <c r="F17" s="29" t="s">
        <v>723</v>
      </c>
      <c r="G17" s="82">
        <v>11</v>
      </c>
      <c r="H17" s="3">
        <f t="shared" si="1"/>
        <v>4.8458149779735686</v>
      </c>
      <c r="K17" s="29" t="s">
        <v>723</v>
      </c>
      <c r="L17" s="82">
        <v>2</v>
      </c>
      <c r="M17" s="3">
        <f t="shared" si="2"/>
        <v>0.88105726872246704</v>
      </c>
      <c r="O17" s="51" t="s">
        <v>723</v>
      </c>
      <c r="P17" s="82">
        <v>7</v>
      </c>
      <c r="Q17" s="3">
        <f t="shared" si="3"/>
        <v>3.0837004405286343</v>
      </c>
    </row>
    <row r="18" spans="2:17" ht="18" customHeight="1">
      <c r="B18" s="29" t="s">
        <v>724</v>
      </c>
      <c r="C18" s="82">
        <v>9</v>
      </c>
      <c r="D18" s="3">
        <f t="shared" si="0"/>
        <v>3.9647577092511015</v>
      </c>
      <c r="F18" s="29" t="s">
        <v>724</v>
      </c>
      <c r="G18" s="82">
        <v>12</v>
      </c>
      <c r="H18" s="3">
        <f t="shared" si="1"/>
        <v>5.286343612334802</v>
      </c>
      <c r="K18" s="29" t="s">
        <v>724</v>
      </c>
      <c r="L18" s="82">
        <v>1</v>
      </c>
      <c r="M18" s="3">
        <f t="shared" si="2"/>
        <v>0.44052863436123352</v>
      </c>
      <c r="O18" s="51" t="s">
        <v>724</v>
      </c>
      <c r="P18" s="82">
        <v>5</v>
      </c>
      <c r="Q18" s="3">
        <f t="shared" si="3"/>
        <v>2.2026431718061676</v>
      </c>
    </row>
    <row r="19" spans="2:17" ht="18" customHeight="1">
      <c r="B19" s="29" t="s">
        <v>725</v>
      </c>
      <c r="C19" s="82">
        <v>16</v>
      </c>
      <c r="D19" s="3">
        <f t="shared" si="0"/>
        <v>7.0484581497797363</v>
      </c>
      <c r="F19" s="29" t="s">
        <v>725</v>
      </c>
      <c r="G19" s="82">
        <v>15</v>
      </c>
      <c r="H19" s="3">
        <f t="shared" si="1"/>
        <v>6.607929515418502</v>
      </c>
      <c r="K19" s="29" t="s">
        <v>725</v>
      </c>
      <c r="L19" s="82">
        <v>6</v>
      </c>
      <c r="M19" s="3">
        <f t="shared" si="2"/>
        <v>2.643171806167401</v>
      </c>
      <c r="O19" s="51" t="s">
        <v>725</v>
      </c>
      <c r="P19" s="82">
        <v>6</v>
      </c>
      <c r="Q19" s="3">
        <f t="shared" si="3"/>
        <v>2.643171806167401</v>
      </c>
    </row>
    <row r="20" spans="2:17" ht="18" customHeight="1">
      <c r="B20" s="29" t="s">
        <v>726</v>
      </c>
      <c r="C20" s="82">
        <v>26</v>
      </c>
      <c r="D20" s="3">
        <f t="shared" si="0"/>
        <v>11.453744493392071</v>
      </c>
      <c r="F20" s="29" t="s">
        <v>726</v>
      </c>
      <c r="G20" s="82">
        <v>9</v>
      </c>
      <c r="H20" s="3">
        <f t="shared" si="1"/>
        <v>3.9647577092511015</v>
      </c>
      <c r="K20" s="29" t="s">
        <v>726</v>
      </c>
      <c r="L20" s="82">
        <v>8</v>
      </c>
      <c r="M20" s="3">
        <f t="shared" si="2"/>
        <v>3.5242290748898681</v>
      </c>
      <c r="O20" s="51" t="s">
        <v>726</v>
      </c>
      <c r="P20" s="82">
        <v>14</v>
      </c>
      <c r="Q20" s="3">
        <f t="shared" si="3"/>
        <v>6.1674008810572687</v>
      </c>
    </row>
    <row r="21" spans="2:17" ht="18" customHeight="1">
      <c r="B21" s="29" t="s">
        <v>727</v>
      </c>
      <c r="C21" s="82">
        <v>11</v>
      </c>
      <c r="D21" s="3">
        <f t="shared" si="0"/>
        <v>4.8458149779735686</v>
      </c>
      <c r="F21" s="29" t="s">
        <v>727</v>
      </c>
      <c r="G21" s="82">
        <v>2</v>
      </c>
      <c r="H21" s="3">
        <f t="shared" si="1"/>
        <v>0.88105726872246704</v>
      </c>
      <c r="K21" s="29" t="s">
        <v>727</v>
      </c>
      <c r="L21" s="82">
        <v>14</v>
      </c>
      <c r="M21" s="3">
        <f t="shared" si="2"/>
        <v>6.1674008810572687</v>
      </c>
      <c r="O21" s="51" t="s">
        <v>727</v>
      </c>
      <c r="P21" s="82">
        <v>22</v>
      </c>
      <c r="Q21" s="3">
        <f t="shared" si="3"/>
        <v>9.6916299559471373</v>
      </c>
    </row>
    <row r="22" spans="2:17" ht="18" customHeight="1">
      <c r="B22" s="29" t="s">
        <v>728</v>
      </c>
      <c r="C22" s="82">
        <v>3</v>
      </c>
      <c r="D22" s="3">
        <f t="shared" si="0"/>
        <v>1.3215859030837005</v>
      </c>
      <c r="F22" s="29" t="s">
        <v>728</v>
      </c>
      <c r="G22" s="82">
        <v>1</v>
      </c>
      <c r="H22" s="3">
        <f t="shared" si="1"/>
        <v>0.44052863436123352</v>
      </c>
      <c r="K22" s="29" t="s">
        <v>728</v>
      </c>
      <c r="L22" s="82">
        <v>11</v>
      </c>
      <c r="M22" s="3">
        <f t="shared" si="2"/>
        <v>4.8458149779735686</v>
      </c>
      <c r="O22" s="51" t="s">
        <v>728</v>
      </c>
      <c r="P22" s="82">
        <v>36</v>
      </c>
      <c r="Q22" s="3">
        <f t="shared" si="3"/>
        <v>15.859030837004406</v>
      </c>
    </row>
    <row r="23" spans="2:17" ht="18" customHeight="1">
      <c r="B23" s="29" t="s">
        <v>23</v>
      </c>
      <c r="C23" s="34">
        <v>8</v>
      </c>
      <c r="D23" s="3">
        <f t="shared" si="0"/>
        <v>3.5242290748898681</v>
      </c>
      <c r="F23" s="29" t="s">
        <v>23</v>
      </c>
      <c r="G23" s="82">
        <v>16</v>
      </c>
      <c r="H23" s="3">
        <f t="shared" si="1"/>
        <v>7.0484581497797363</v>
      </c>
      <c r="K23" s="29" t="s">
        <v>23</v>
      </c>
      <c r="L23" s="82">
        <v>31</v>
      </c>
      <c r="M23" s="3">
        <f t="shared" si="2"/>
        <v>13.656387665198238</v>
      </c>
      <c r="O23" s="51" t="s">
        <v>23</v>
      </c>
      <c r="P23" s="82">
        <v>39</v>
      </c>
      <c r="Q23" s="3">
        <f t="shared" si="3"/>
        <v>17.180616740088105</v>
      </c>
    </row>
    <row r="24" spans="2:17" ht="18" customHeight="1">
      <c r="B24" s="29" t="s">
        <v>247</v>
      </c>
      <c r="C24" s="34">
        <v>1</v>
      </c>
      <c r="D24" s="3">
        <f t="shared" si="0"/>
        <v>0.44052863436123352</v>
      </c>
      <c r="F24" s="29" t="s">
        <v>247</v>
      </c>
      <c r="G24" s="82">
        <v>1</v>
      </c>
      <c r="H24" s="3">
        <f t="shared" si="1"/>
        <v>0.44052863436123352</v>
      </c>
      <c r="K24" s="29" t="s">
        <v>247</v>
      </c>
      <c r="L24" s="82">
        <v>13</v>
      </c>
      <c r="M24" s="3">
        <f t="shared" si="2"/>
        <v>5.7268722466960353</v>
      </c>
      <c r="O24" s="74" t="s">
        <v>247</v>
      </c>
      <c r="P24" s="106">
        <v>1</v>
      </c>
      <c r="Q24" s="3">
        <f t="shared" si="3"/>
        <v>0.44052863436123352</v>
      </c>
    </row>
    <row r="25" spans="2:17" ht="18" customHeight="1">
      <c r="B25" s="30" t="s">
        <v>2</v>
      </c>
      <c r="C25" s="35">
        <v>227</v>
      </c>
      <c r="D25" s="21">
        <v>100</v>
      </c>
      <c r="F25" s="30" t="s">
        <v>2</v>
      </c>
      <c r="G25" s="35">
        <f>SUM(G5:G24)</f>
        <v>227</v>
      </c>
      <c r="H25" s="21">
        <v>100</v>
      </c>
      <c r="K25" s="30" t="s">
        <v>2</v>
      </c>
      <c r="L25" s="35">
        <f>SUM(L5:L24)</f>
        <v>227</v>
      </c>
      <c r="M25" s="21">
        <v>100</v>
      </c>
      <c r="O25" s="30" t="s">
        <v>2</v>
      </c>
      <c r="P25" s="35">
        <f>SUM(P5:P24)</f>
        <v>227</v>
      </c>
      <c r="Q25" s="21">
        <v>100</v>
      </c>
    </row>
    <row r="26" spans="2:17" ht="18" customHeight="1"/>
    <row r="27" spans="2:17" ht="18" customHeight="1"/>
    <row r="28" spans="2:17" ht="18" customHeight="1"/>
    <row r="29" spans="2:17" ht="18" customHeight="1"/>
    <row r="30" spans="2:17" ht="18" customHeight="1"/>
    <row r="31" spans="2:17" ht="18" customHeight="1"/>
    <row r="32" spans="2:17" ht="18" customHeight="1"/>
    <row r="33" customFormat="1" ht="18" customHeight="1"/>
    <row r="34" customFormat="1" ht="18" customHeight="1"/>
    <row r="35" customFormat="1" ht="18" customHeight="1"/>
    <row r="36" customFormat="1" ht="18" customHeight="1"/>
    <row r="37" customFormat="1" ht="18" customHeight="1"/>
    <row r="38" customFormat="1" ht="18" customHeight="1"/>
    <row r="39" customFormat="1" ht="18" customHeight="1"/>
    <row r="40" customFormat="1" ht="18" customHeight="1"/>
    <row r="41" customFormat="1" ht="18" customHeight="1"/>
    <row r="42" customFormat="1" ht="18" customHeight="1"/>
    <row r="43" customFormat="1" ht="18" customHeight="1"/>
    <row r="44" customFormat="1" ht="18" customHeight="1"/>
    <row r="45" customFormat="1" ht="18" customHeight="1"/>
    <row r="46" customFormat="1" ht="18" customHeight="1"/>
    <row r="47" customFormat="1" ht="18" customHeight="1"/>
    <row r="48" customFormat="1" ht="18" customHeight="1"/>
    <row r="49" customFormat="1" ht="18" customHeight="1"/>
    <row r="50" customFormat="1" ht="18" customHeight="1"/>
    <row r="51" customFormat="1" ht="18" customHeight="1"/>
    <row r="52" customFormat="1" ht="18" customHeight="1"/>
    <row r="53" customFormat="1" ht="18" customHeight="1"/>
    <row r="54" customFormat="1" ht="18" customHeight="1"/>
    <row r="55" customFormat="1" ht="18" customHeight="1"/>
    <row r="56" customFormat="1" ht="18" customHeight="1"/>
    <row r="57" customFormat="1" ht="18" customHeight="1"/>
    <row r="58" customFormat="1" ht="18" customHeight="1"/>
    <row r="59" customFormat="1" ht="18" customHeight="1"/>
    <row r="60" customFormat="1" ht="18" customHeight="1"/>
    <row r="61" customFormat="1" ht="18" customHeight="1"/>
    <row r="62" customFormat="1" ht="18" customHeight="1"/>
    <row r="63" customFormat="1" ht="18" customHeight="1"/>
    <row r="64" customFormat="1" ht="18" customHeight="1"/>
    <row r="65" customFormat="1" ht="18" customHeight="1"/>
    <row r="66" customFormat="1" ht="18" customHeight="1"/>
    <row r="67" customFormat="1" ht="18" customHeight="1"/>
    <row r="68" customFormat="1" ht="18" customHeight="1"/>
    <row r="69" customFormat="1" ht="18" customHeight="1"/>
    <row r="70" customFormat="1" ht="18" customHeight="1"/>
    <row r="71" customFormat="1" ht="18" customHeight="1"/>
    <row r="72" customFormat="1" ht="18" customHeight="1"/>
    <row r="73" customFormat="1" ht="18" customHeight="1"/>
    <row r="74" customFormat="1" ht="18" customHeight="1"/>
    <row r="75" customFormat="1" ht="18" customHeight="1"/>
    <row r="76" customFormat="1" ht="18" customHeight="1"/>
    <row r="77" customFormat="1" ht="18" customHeight="1"/>
    <row r="78" customFormat="1" ht="18" customHeight="1"/>
    <row r="79" customFormat="1" ht="18" customHeight="1"/>
    <row r="80" customFormat="1" ht="18" customHeight="1"/>
    <row r="81" customFormat="1" ht="18" customHeight="1"/>
    <row r="82" customFormat="1" ht="18" customHeight="1"/>
    <row r="83" customFormat="1" ht="18" customHeight="1"/>
    <row r="84" customFormat="1" ht="18" customHeight="1"/>
    <row r="85" customFormat="1" ht="18" customHeight="1"/>
    <row r="86" customFormat="1" ht="18" customHeight="1"/>
    <row r="87" customFormat="1" ht="18" customHeight="1"/>
    <row r="88" customFormat="1" ht="18" customHeight="1"/>
    <row r="89" customFormat="1" ht="18" customHeight="1"/>
    <row r="90" customFormat="1" ht="18" customHeight="1"/>
    <row r="91" customFormat="1" ht="18" customHeight="1"/>
    <row r="92" customFormat="1" ht="18" customHeight="1"/>
    <row r="93" customFormat="1" ht="18" customHeight="1"/>
    <row r="94" customFormat="1" ht="18" customHeight="1"/>
    <row r="95" customFormat="1" ht="18" customHeight="1"/>
    <row r="96" customFormat="1" ht="18" customHeight="1"/>
    <row r="97" customFormat="1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（問6-4･5）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00B050"/>
  </sheetPr>
  <dimension ref="B1:W97"/>
  <sheetViews>
    <sheetView workbookViewId="0"/>
  </sheetViews>
  <sheetFormatPr defaultRowHeight="13.5"/>
  <cols>
    <col min="1" max="1" width="4.625" customWidth="1"/>
    <col min="2" max="2" width="24.25" style="29" customWidth="1"/>
    <col min="4" max="4" width="9" customWidth="1"/>
    <col min="5" max="6" width="4.625" style="2" customWidth="1"/>
    <col min="7" max="7" width="21.75" style="29" customWidth="1"/>
    <col min="10" max="11" width="4.625" style="2" customWidth="1"/>
    <col min="12" max="16" width="9" style="29"/>
    <col min="19" max="19" width="4.625" style="2" customWidth="1"/>
    <col min="20" max="20" width="9" style="29"/>
  </cols>
  <sheetData>
    <row r="1" spans="2:19" customFormat="1" ht="16.5" customHeight="1">
      <c r="B1" s="29" t="s">
        <v>622</v>
      </c>
      <c r="E1" s="2"/>
      <c r="F1" s="2"/>
      <c r="G1" s="29"/>
      <c r="J1" s="2"/>
      <c r="K1" s="2"/>
      <c r="L1" s="29"/>
      <c r="M1" s="29"/>
      <c r="N1" s="29"/>
      <c r="O1" s="29"/>
      <c r="P1" s="29"/>
      <c r="S1" s="2"/>
    </row>
    <row r="2" spans="2:19" customFormat="1" ht="16.5" customHeight="1">
      <c r="B2" s="29"/>
      <c r="E2" s="2"/>
      <c r="F2" s="2"/>
      <c r="G2" s="29"/>
      <c r="J2" s="2"/>
      <c r="K2" s="2"/>
      <c r="L2" s="29"/>
      <c r="M2" s="29"/>
      <c r="N2" s="29"/>
      <c r="O2" s="29"/>
      <c r="P2" s="29"/>
      <c r="S2" s="2"/>
    </row>
    <row r="3" spans="2:19" customFormat="1" ht="16.5" customHeight="1">
      <c r="B3" s="29" t="s">
        <v>301</v>
      </c>
      <c r="D3" s="64"/>
      <c r="E3" s="2"/>
      <c r="F3" s="2"/>
      <c r="G3" s="29" t="s">
        <v>307</v>
      </c>
      <c r="J3" s="2"/>
      <c r="K3" s="2"/>
      <c r="L3" s="29" t="s">
        <v>311</v>
      </c>
      <c r="M3" s="29"/>
      <c r="N3" s="29"/>
      <c r="O3" s="29"/>
      <c r="P3" s="29"/>
      <c r="S3" s="2"/>
    </row>
    <row r="4" spans="2:19" s="61" customFormat="1" ht="16.5" customHeight="1">
      <c r="B4" s="138"/>
      <c r="C4" s="36" t="s">
        <v>24</v>
      </c>
      <c r="D4" s="138" t="s">
        <v>25</v>
      </c>
      <c r="E4" s="94"/>
      <c r="F4" s="94"/>
      <c r="G4" s="138"/>
      <c r="H4" s="36" t="s">
        <v>24</v>
      </c>
      <c r="I4" s="138" t="s">
        <v>25</v>
      </c>
      <c r="J4" s="94"/>
      <c r="K4" s="94"/>
      <c r="L4" s="138"/>
      <c r="M4" s="138"/>
      <c r="N4" s="138"/>
      <c r="O4" s="138"/>
      <c r="P4" s="138"/>
      <c r="Q4" s="36" t="s">
        <v>24</v>
      </c>
      <c r="R4" s="138" t="s">
        <v>25</v>
      </c>
      <c r="S4" s="94"/>
    </row>
    <row r="5" spans="2:19" customFormat="1" ht="16.5" customHeight="1">
      <c r="B5" s="29" t="s">
        <v>221</v>
      </c>
      <c r="C5" s="34">
        <v>324</v>
      </c>
      <c r="D5" s="3">
        <f>C5/686*100</f>
        <v>47.230320699708457</v>
      </c>
      <c r="E5" s="2"/>
      <c r="F5" s="2"/>
      <c r="G5" s="51" t="s">
        <v>308</v>
      </c>
      <c r="H5" s="34">
        <v>587</v>
      </c>
      <c r="I5" s="12">
        <f>H5/687*100</f>
        <v>85.443959243085871</v>
      </c>
      <c r="J5" s="2"/>
      <c r="K5" s="2"/>
      <c r="L5" s="29" t="s">
        <v>227</v>
      </c>
      <c r="M5" s="29"/>
      <c r="N5" s="29"/>
      <c r="O5" s="29"/>
      <c r="P5" s="29"/>
      <c r="Q5" s="34">
        <v>47</v>
      </c>
      <c r="R5" s="3">
        <f>Q5/687*100</f>
        <v>6.8413391557496359</v>
      </c>
      <c r="S5" s="2"/>
    </row>
    <row r="6" spans="2:19" customFormat="1" ht="16.5" customHeight="1">
      <c r="B6" s="29" t="s">
        <v>222</v>
      </c>
      <c r="C6" s="34">
        <v>362</v>
      </c>
      <c r="D6" s="3">
        <f>C6/687*100</f>
        <v>52.692867540029113</v>
      </c>
      <c r="E6" s="2"/>
      <c r="F6" s="2"/>
      <c r="G6" s="29" t="s">
        <v>309</v>
      </c>
      <c r="H6" s="34">
        <v>87</v>
      </c>
      <c r="I6" s="12">
        <f t="shared" ref="I6:I7" si="0">H6/687*100</f>
        <v>12.663755458515283</v>
      </c>
      <c r="J6" s="2"/>
      <c r="K6" s="2"/>
      <c r="L6" s="29" t="s">
        <v>228</v>
      </c>
      <c r="M6" s="29"/>
      <c r="N6" s="29"/>
      <c r="O6" s="29"/>
      <c r="P6" s="29"/>
      <c r="Q6" s="34">
        <v>8</v>
      </c>
      <c r="R6" s="3">
        <f t="shared" ref="R6:R20" si="1">Q6/687*100</f>
        <v>1.1644832605531297</v>
      </c>
      <c r="S6" s="2"/>
    </row>
    <row r="7" spans="2:19" customFormat="1" ht="16.5" customHeight="1">
      <c r="B7" s="29" t="s">
        <v>837</v>
      </c>
      <c r="C7" s="34">
        <v>1</v>
      </c>
      <c r="D7" s="3">
        <v>0.1</v>
      </c>
      <c r="E7" s="2"/>
      <c r="F7" s="2"/>
      <c r="G7" s="29" t="s">
        <v>23</v>
      </c>
      <c r="H7" s="34">
        <v>13</v>
      </c>
      <c r="I7" s="12">
        <f t="shared" si="0"/>
        <v>1.8922852983988356</v>
      </c>
      <c r="J7" s="2"/>
      <c r="K7" s="2"/>
      <c r="L7" s="29" t="s">
        <v>229</v>
      </c>
      <c r="M7" s="29"/>
      <c r="N7" s="29"/>
      <c r="O7" s="29"/>
      <c r="P7" s="29"/>
      <c r="Q7" s="34">
        <v>5</v>
      </c>
      <c r="R7" s="3">
        <f t="shared" si="1"/>
        <v>0.72780203784570596</v>
      </c>
      <c r="S7" s="2"/>
    </row>
    <row r="8" spans="2:19" customFormat="1" ht="16.5" customHeight="1">
      <c r="B8" s="30" t="s">
        <v>2</v>
      </c>
      <c r="C8" s="35">
        <v>687</v>
      </c>
      <c r="D8" s="21">
        <v>100</v>
      </c>
      <c r="E8" s="2"/>
      <c r="F8" s="2"/>
      <c r="G8" s="30" t="s">
        <v>2</v>
      </c>
      <c r="H8" s="35">
        <v>687</v>
      </c>
      <c r="I8" s="21">
        <v>100</v>
      </c>
      <c r="J8" s="2"/>
      <c r="K8" s="2"/>
      <c r="L8" s="29" t="s">
        <v>230</v>
      </c>
      <c r="M8" s="29"/>
      <c r="N8" s="29"/>
      <c r="O8" s="29"/>
      <c r="P8" s="29"/>
      <c r="Q8" s="34">
        <v>186</v>
      </c>
      <c r="R8" s="3">
        <f t="shared" si="1"/>
        <v>27.074235807860266</v>
      </c>
      <c r="S8" s="2"/>
    </row>
    <row r="9" spans="2:19" customFormat="1" ht="16.5" customHeight="1">
      <c r="B9" s="29"/>
      <c r="E9" s="2"/>
      <c r="F9" s="2"/>
      <c r="G9" s="29"/>
      <c r="J9" s="2"/>
      <c r="K9" s="2"/>
      <c r="L9" s="29" t="s">
        <v>231</v>
      </c>
      <c r="M9" s="29"/>
      <c r="N9" s="29"/>
      <c r="O9" s="29"/>
      <c r="P9" s="29"/>
      <c r="Q9" s="34">
        <v>4</v>
      </c>
      <c r="R9" s="3">
        <f t="shared" si="1"/>
        <v>0.58224163027656484</v>
      </c>
      <c r="S9" s="2"/>
    </row>
    <row r="10" spans="2:19" customFormat="1" ht="16.5" customHeight="1">
      <c r="B10" s="29" t="s">
        <v>281</v>
      </c>
      <c r="E10" s="2"/>
      <c r="F10" s="2"/>
      <c r="G10" s="29" t="s">
        <v>310</v>
      </c>
      <c r="J10" s="2"/>
      <c r="K10" s="2"/>
      <c r="L10" s="29" t="s">
        <v>232</v>
      </c>
      <c r="M10" s="29"/>
      <c r="N10" s="29"/>
      <c r="O10" s="29"/>
      <c r="P10" s="29"/>
      <c r="Q10" s="34">
        <v>15</v>
      </c>
      <c r="R10" s="3">
        <f t="shared" si="1"/>
        <v>2.1834061135371177</v>
      </c>
      <c r="S10" s="2"/>
    </row>
    <row r="11" spans="2:19" customFormat="1" ht="16.5" customHeight="1">
      <c r="B11" s="138"/>
      <c r="C11" s="36" t="s">
        <v>24</v>
      </c>
      <c r="D11" s="138" t="s">
        <v>25</v>
      </c>
      <c r="E11" s="2"/>
      <c r="F11" s="2"/>
      <c r="G11" s="138"/>
      <c r="H11" s="36" t="s">
        <v>24</v>
      </c>
      <c r="I11" s="86" t="s">
        <v>25</v>
      </c>
      <c r="J11" s="2"/>
      <c r="K11" s="2"/>
      <c r="L11" s="29" t="s">
        <v>233</v>
      </c>
      <c r="M11" s="29"/>
      <c r="N11" s="29"/>
      <c r="O11" s="29"/>
      <c r="P11" s="29"/>
      <c r="Q11" s="34">
        <v>0</v>
      </c>
      <c r="R11" s="3">
        <f t="shared" si="1"/>
        <v>0</v>
      </c>
      <c r="S11" s="2"/>
    </row>
    <row r="12" spans="2:19" customFormat="1" ht="16.5" customHeight="1">
      <c r="B12" s="29" t="s">
        <v>816</v>
      </c>
      <c r="C12" s="34">
        <v>18</v>
      </c>
      <c r="D12" s="3">
        <f>C12/687*100</f>
        <v>2.6200873362445414</v>
      </c>
      <c r="E12" s="2"/>
      <c r="F12" s="2"/>
      <c r="G12" s="29" t="s">
        <v>607</v>
      </c>
      <c r="H12" s="34">
        <v>159</v>
      </c>
      <c r="I12" s="3">
        <f>H12/687*100</f>
        <v>23.144104803493452</v>
      </c>
      <c r="J12" s="94"/>
      <c r="K12" s="2"/>
      <c r="L12" s="29" t="s">
        <v>234</v>
      </c>
      <c r="M12" s="29"/>
      <c r="N12" s="29"/>
      <c r="O12" s="29"/>
      <c r="P12" s="29"/>
      <c r="Q12" s="34">
        <v>41</v>
      </c>
      <c r="R12" s="3">
        <f t="shared" si="1"/>
        <v>5.9679767103347885</v>
      </c>
      <c r="S12" s="2"/>
    </row>
    <row r="13" spans="2:19" customFormat="1" ht="16.5" customHeight="1">
      <c r="B13" s="29" t="s">
        <v>817</v>
      </c>
      <c r="C13" s="34">
        <v>59</v>
      </c>
      <c r="D13" s="3">
        <f t="shared" ref="D13:D21" si="2">C13/687*100</f>
        <v>8.5880640465793299</v>
      </c>
      <c r="E13" s="2"/>
      <c r="F13" s="2"/>
      <c r="G13" s="29" t="s">
        <v>650</v>
      </c>
      <c r="H13" s="34">
        <v>39</v>
      </c>
      <c r="I13" s="3">
        <f t="shared" ref="I13:I24" si="3">H13/687*100</f>
        <v>5.6768558951965069</v>
      </c>
      <c r="J13" s="2"/>
      <c r="K13" s="2"/>
      <c r="L13" s="29" t="s">
        <v>235</v>
      </c>
      <c r="M13" s="29"/>
      <c r="N13" s="29"/>
      <c r="O13" s="29"/>
      <c r="P13" s="29"/>
      <c r="Q13" s="34">
        <v>76</v>
      </c>
      <c r="R13" s="3">
        <f t="shared" si="1"/>
        <v>11.06259097525473</v>
      </c>
      <c r="S13" s="2"/>
    </row>
    <row r="14" spans="2:19" customFormat="1" ht="16.5" customHeight="1">
      <c r="B14" s="29" t="s">
        <v>818</v>
      </c>
      <c r="C14" s="34">
        <v>92</v>
      </c>
      <c r="D14" s="3">
        <f t="shared" si="2"/>
        <v>13.39155749636099</v>
      </c>
      <c r="E14" s="2"/>
      <c r="F14" s="2"/>
      <c r="G14" s="29" t="s">
        <v>657</v>
      </c>
      <c r="H14" s="34">
        <v>107</v>
      </c>
      <c r="I14" s="3">
        <f t="shared" si="3"/>
        <v>15.574963609898107</v>
      </c>
      <c r="J14" s="2"/>
      <c r="K14" s="2"/>
      <c r="L14" s="29" t="s">
        <v>236</v>
      </c>
      <c r="M14" s="29"/>
      <c r="N14" s="29"/>
      <c r="O14" s="29"/>
      <c r="P14" s="29"/>
      <c r="Q14" s="34">
        <v>207</v>
      </c>
      <c r="R14" s="3">
        <f t="shared" si="1"/>
        <v>30.131004366812224</v>
      </c>
      <c r="S14" s="2"/>
    </row>
    <row r="15" spans="2:19" customFormat="1" ht="16.5" customHeight="1">
      <c r="B15" s="29" t="s">
        <v>819</v>
      </c>
      <c r="C15" s="34">
        <v>39</v>
      </c>
      <c r="D15" s="3">
        <f t="shared" si="2"/>
        <v>5.6768558951965069</v>
      </c>
      <c r="E15" s="2"/>
      <c r="F15" s="2"/>
      <c r="G15" s="29" t="s">
        <v>660</v>
      </c>
      <c r="H15" s="34">
        <v>81</v>
      </c>
      <c r="I15" s="3">
        <f t="shared" si="3"/>
        <v>11.790393013100436</v>
      </c>
      <c r="J15" s="2"/>
      <c r="K15" s="2"/>
      <c r="L15" s="29" t="s">
        <v>237</v>
      </c>
      <c r="M15" s="29"/>
      <c r="N15" s="29"/>
      <c r="O15" s="29"/>
      <c r="P15" s="29"/>
      <c r="Q15" s="34">
        <v>5</v>
      </c>
      <c r="R15" s="3">
        <f t="shared" si="1"/>
        <v>0.72780203784570596</v>
      </c>
      <c r="S15" s="2"/>
    </row>
    <row r="16" spans="2:19" customFormat="1" ht="16.5" customHeight="1">
      <c r="B16" s="29" t="s">
        <v>820</v>
      </c>
      <c r="C16" s="34">
        <v>56</v>
      </c>
      <c r="D16" s="3">
        <f t="shared" si="2"/>
        <v>8.1513828238719075</v>
      </c>
      <c r="E16" s="2"/>
      <c r="F16" s="2"/>
      <c r="G16" s="29" t="s">
        <v>665</v>
      </c>
      <c r="H16" s="34">
        <v>46</v>
      </c>
      <c r="I16" s="3">
        <f t="shared" si="3"/>
        <v>6.6957787481804951</v>
      </c>
      <c r="J16" s="2"/>
      <c r="K16" s="2"/>
      <c r="L16" s="29" t="s">
        <v>238</v>
      </c>
      <c r="M16" s="29"/>
      <c r="N16" s="29"/>
      <c r="O16" s="29"/>
      <c r="P16" s="29"/>
      <c r="Q16" s="34">
        <v>18</v>
      </c>
      <c r="R16" s="3">
        <f t="shared" si="1"/>
        <v>2.6200873362445414</v>
      </c>
      <c r="S16" s="2"/>
    </row>
    <row r="17" spans="2:23" ht="16.5" customHeight="1">
      <c r="B17" s="29" t="s">
        <v>821</v>
      </c>
      <c r="C17" s="34">
        <v>209</v>
      </c>
      <c r="D17" s="3">
        <f t="shared" si="2"/>
        <v>30.422125181950509</v>
      </c>
      <c r="G17" s="29" t="s">
        <v>658</v>
      </c>
      <c r="H17" s="34">
        <v>31</v>
      </c>
      <c r="I17" s="3">
        <f t="shared" si="3"/>
        <v>4.512372634643377</v>
      </c>
      <c r="L17" s="29" t="s">
        <v>239</v>
      </c>
      <c r="Q17" s="34">
        <v>1</v>
      </c>
      <c r="R17" s="3">
        <f t="shared" si="1"/>
        <v>0.14556040756914121</v>
      </c>
    </row>
    <row r="18" spans="2:23" ht="16.5" customHeight="1">
      <c r="B18" s="29" t="s">
        <v>822</v>
      </c>
      <c r="C18" s="34">
        <v>123</v>
      </c>
      <c r="D18" s="3">
        <f t="shared" si="2"/>
        <v>17.903930131004365</v>
      </c>
      <c r="G18" s="29" t="s">
        <v>661</v>
      </c>
      <c r="H18" s="34">
        <v>33</v>
      </c>
      <c r="I18" s="3">
        <f t="shared" si="3"/>
        <v>4.8034934497816595</v>
      </c>
      <c r="L18" s="29" t="s">
        <v>240</v>
      </c>
      <c r="Q18" s="34">
        <v>2</v>
      </c>
      <c r="R18" s="3">
        <f t="shared" si="1"/>
        <v>0.29112081513828242</v>
      </c>
    </row>
    <row r="19" spans="2:23" ht="16.5" customHeight="1">
      <c r="B19" s="29" t="s">
        <v>823</v>
      </c>
      <c r="C19" s="34">
        <v>51</v>
      </c>
      <c r="D19" s="3">
        <f t="shared" si="2"/>
        <v>7.4235807860262017</v>
      </c>
      <c r="G19" s="29" t="s">
        <v>662</v>
      </c>
      <c r="H19" s="34">
        <v>34</v>
      </c>
      <c r="I19" s="3">
        <f t="shared" si="3"/>
        <v>4.9490538573508003</v>
      </c>
      <c r="L19" s="29" t="s">
        <v>18</v>
      </c>
      <c r="Q19" s="34">
        <v>11</v>
      </c>
      <c r="R19" s="3">
        <f t="shared" si="1"/>
        <v>1.6011644832605532</v>
      </c>
    </row>
    <row r="20" spans="2:23" ht="16.5" customHeight="1">
      <c r="B20" s="29" t="s">
        <v>813</v>
      </c>
      <c r="C20" s="34">
        <v>32</v>
      </c>
      <c r="D20" s="3">
        <f t="shared" si="2"/>
        <v>4.6579330422125187</v>
      </c>
      <c r="G20" s="29" t="s">
        <v>663</v>
      </c>
      <c r="H20" s="34">
        <v>22</v>
      </c>
      <c r="I20" s="3">
        <f t="shared" si="3"/>
        <v>3.2023289665211063</v>
      </c>
      <c r="L20" s="29" t="s">
        <v>23</v>
      </c>
      <c r="Q20" s="34">
        <v>61</v>
      </c>
      <c r="R20" s="3">
        <f t="shared" si="1"/>
        <v>8.8791848617176115</v>
      </c>
    </row>
    <row r="21" spans="2:23" ht="16.5" customHeight="1">
      <c r="B21" s="29" t="s">
        <v>23</v>
      </c>
      <c r="C21" s="34">
        <v>8</v>
      </c>
      <c r="D21" s="3">
        <f t="shared" si="2"/>
        <v>1.1644832605531297</v>
      </c>
      <c r="G21" s="29" t="s">
        <v>664</v>
      </c>
      <c r="H21" s="34">
        <v>18</v>
      </c>
      <c r="I21" s="3">
        <f t="shared" si="3"/>
        <v>2.6200873362445414</v>
      </c>
      <c r="L21" s="30" t="s">
        <v>2</v>
      </c>
      <c r="M21" s="30"/>
      <c r="N21" s="30"/>
      <c r="O21" s="30"/>
      <c r="P21" s="30"/>
      <c r="Q21" s="35">
        <f>SUM(Q5:Q20)</f>
        <v>687</v>
      </c>
      <c r="R21" s="21">
        <v>100</v>
      </c>
    </row>
    <row r="22" spans="2:23" ht="16.5" customHeight="1">
      <c r="B22" s="30" t="s">
        <v>2</v>
      </c>
      <c r="C22" s="35">
        <f>SUM(C12:C21)</f>
        <v>687</v>
      </c>
      <c r="D22" s="21">
        <v>100</v>
      </c>
      <c r="G22" s="29" t="s">
        <v>666</v>
      </c>
      <c r="H22" s="34">
        <v>6</v>
      </c>
      <c r="I22" s="3">
        <f t="shared" si="3"/>
        <v>0.87336244541484709</v>
      </c>
    </row>
    <row r="23" spans="2:23" ht="16.5" customHeight="1">
      <c r="G23" s="29" t="s">
        <v>814</v>
      </c>
      <c r="H23" s="34">
        <v>44</v>
      </c>
      <c r="I23" s="3">
        <f t="shared" si="3"/>
        <v>6.4046579330422126</v>
      </c>
      <c r="L23" s="29" t="s">
        <v>313</v>
      </c>
    </row>
    <row r="24" spans="2:23" ht="16.5" customHeight="1">
      <c r="B24" s="29" t="s">
        <v>302</v>
      </c>
      <c r="G24" s="29" t="s">
        <v>23</v>
      </c>
      <c r="H24" s="34">
        <v>67</v>
      </c>
      <c r="I24" s="3">
        <f t="shared" si="3"/>
        <v>9.7525473071324598</v>
      </c>
      <c r="L24" s="138"/>
      <c r="M24" s="138"/>
      <c r="N24" s="36" t="s">
        <v>24</v>
      </c>
      <c r="O24" s="138" t="s">
        <v>25</v>
      </c>
      <c r="P24" s="2"/>
      <c r="Q24" s="29"/>
      <c r="S24"/>
      <c r="T24"/>
    </row>
    <row r="25" spans="2:23" ht="16.5" customHeight="1">
      <c r="B25" s="138"/>
      <c r="C25" s="36" t="s">
        <v>24</v>
      </c>
      <c r="D25" s="138" t="s">
        <v>25</v>
      </c>
      <c r="G25" s="30" t="s">
        <v>2</v>
      </c>
      <c r="H25" s="35">
        <v>687</v>
      </c>
      <c r="I25" s="21">
        <v>100</v>
      </c>
      <c r="L25" s="29" t="s">
        <v>242</v>
      </c>
      <c r="N25" s="34">
        <v>85</v>
      </c>
      <c r="O25" s="3">
        <v>11.6758241758242</v>
      </c>
      <c r="P25" s="2"/>
      <c r="Q25" s="159"/>
      <c r="R25" s="13"/>
      <c r="S25" s="13"/>
      <c r="T25"/>
    </row>
    <row r="26" spans="2:23" ht="16.5" customHeight="1">
      <c r="B26" s="29" t="s">
        <v>4</v>
      </c>
      <c r="C26" s="34">
        <v>4</v>
      </c>
      <c r="D26" s="3">
        <f>C26/687*100</f>
        <v>0.58224163027656484</v>
      </c>
      <c r="L26" s="29" t="s">
        <v>314</v>
      </c>
      <c r="N26" s="34">
        <v>610</v>
      </c>
      <c r="O26" s="3">
        <v>83.791208791208803</v>
      </c>
      <c r="P26" s="158"/>
      <c r="Q26" s="159"/>
      <c r="R26" s="13"/>
      <c r="S26" s="13"/>
      <c r="T26" s="13"/>
    </row>
    <row r="27" spans="2:23" ht="16.5" customHeight="1">
      <c r="B27" s="29" t="s">
        <v>5</v>
      </c>
      <c r="C27" s="34">
        <v>3</v>
      </c>
      <c r="D27" s="3">
        <f t="shared" ref="D27:D45" si="4">C27/687*100</f>
        <v>0.43668122270742354</v>
      </c>
      <c r="G27" s="29" t="s">
        <v>518</v>
      </c>
      <c r="L27" s="29" t="s">
        <v>23</v>
      </c>
      <c r="N27" s="34">
        <v>33</v>
      </c>
      <c r="O27" s="3">
        <v>4.5329670329670302</v>
      </c>
      <c r="P27" s="158"/>
      <c r="Q27" s="159"/>
      <c r="R27" s="13"/>
      <c r="S27" s="13"/>
      <c r="T27" s="13"/>
    </row>
    <row r="28" spans="2:23" ht="16.5" customHeight="1">
      <c r="B28" s="29" t="s">
        <v>6</v>
      </c>
      <c r="C28" s="34">
        <v>4</v>
      </c>
      <c r="D28" s="3">
        <f t="shared" si="4"/>
        <v>0.58224163027656484</v>
      </c>
      <c r="G28" s="138"/>
      <c r="H28" s="36" t="s">
        <v>24</v>
      </c>
      <c r="I28" s="86" t="s">
        <v>25</v>
      </c>
      <c r="L28" s="30" t="s">
        <v>2</v>
      </c>
      <c r="M28" s="30"/>
      <c r="N28" s="35">
        <v>728</v>
      </c>
      <c r="O28" s="21">
        <v>100</v>
      </c>
      <c r="P28" s="158"/>
      <c r="Q28" s="159"/>
      <c r="R28" s="13"/>
      <c r="S28" s="13"/>
      <c r="T28"/>
    </row>
    <row r="29" spans="2:23" ht="16.5" customHeight="1">
      <c r="B29" s="29" t="s">
        <v>303</v>
      </c>
      <c r="C29" s="34">
        <v>187</v>
      </c>
      <c r="D29" s="3">
        <f t="shared" si="4"/>
        <v>27.219796215429405</v>
      </c>
      <c r="G29" s="29" t="s">
        <v>607</v>
      </c>
      <c r="H29" s="34">
        <v>182</v>
      </c>
      <c r="I29" s="3">
        <f>H29/687*100</f>
        <v>26.491994177583699</v>
      </c>
      <c r="R29" s="13"/>
      <c r="S29" s="158"/>
      <c r="T29" s="159"/>
      <c r="W29" s="13"/>
    </row>
    <row r="30" spans="2:23" ht="16.5" customHeight="1">
      <c r="B30" s="29" t="s">
        <v>304</v>
      </c>
      <c r="C30" s="34">
        <v>203</v>
      </c>
      <c r="D30" s="3">
        <f t="shared" si="4"/>
        <v>29.548762736535661</v>
      </c>
      <c r="G30" s="29" t="s">
        <v>807</v>
      </c>
      <c r="H30" s="34">
        <v>9</v>
      </c>
      <c r="I30" s="3">
        <f t="shared" ref="I30:I42" si="5">H30/687*100</f>
        <v>1.3100436681222707</v>
      </c>
      <c r="R30" s="13"/>
      <c r="S30" s="158"/>
      <c r="T30" s="159"/>
    </row>
    <row r="31" spans="2:23" ht="16.5" customHeight="1">
      <c r="B31" s="29" t="s">
        <v>31</v>
      </c>
      <c r="C31" s="34">
        <v>1</v>
      </c>
      <c r="D31" s="3">
        <f t="shared" si="4"/>
        <v>0.14556040756914121</v>
      </c>
      <c r="G31" s="29" t="s">
        <v>808</v>
      </c>
      <c r="H31" s="34">
        <v>24</v>
      </c>
      <c r="I31" s="3">
        <f t="shared" si="5"/>
        <v>3.4934497816593884</v>
      </c>
      <c r="R31" s="13"/>
      <c r="S31" s="158"/>
    </row>
    <row r="32" spans="2:23" ht="16.5" customHeight="1">
      <c r="B32" s="29" t="s">
        <v>34</v>
      </c>
      <c r="C32" s="34">
        <v>2</v>
      </c>
      <c r="D32" s="3">
        <f t="shared" si="4"/>
        <v>0.29112081513828242</v>
      </c>
      <c r="G32" s="29" t="s">
        <v>809</v>
      </c>
      <c r="H32" s="34">
        <v>21</v>
      </c>
      <c r="I32" s="3">
        <f t="shared" si="5"/>
        <v>3.0567685589519651</v>
      </c>
      <c r="R32" s="13"/>
      <c r="T32" s="159"/>
      <c r="U32" s="13"/>
    </row>
    <row r="33" spans="2:23" ht="16.5" customHeight="1">
      <c r="B33" s="29" t="s">
        <v>9</v>
      </c>
      <c r="C33" s="34">
        <v>98</v>
      </c>
      <c r="D33" s="3">
        <f t="shared" si="4"/>
        <v>14.264919941775837</v>
      </c>
      <c r="G33" s="29" t="s">
        <v>810</v>
      </c>
      <c r="H33" s="34">
        <v>22</v>
      </c>
      <c r="I33" s="3">
        <f t="shared" si="5"/>
        <v>3.2023289665211063</v>
      </c>
      <c r="R33" s="13"/>
      <c r="S33" s="158"/>
      <c r="T33" s="159"/>
      <c r="U33" s="13"/>
    </row>
    <row r="34" spans="2:23" ht="16.5" customHeight="1">
      <c r="B34" s="29" t="s">
        <v>10</v>
      </c>
      <c r="C34" s="34">
        <v>77</v>
      </c>
      <c r="D34" s="3">
        <f t="shared" si="4"/>
        <v>11.208151382823871</v>
      </c>
      <c r="G34" s="29" t="s">
        <v>686</v>
      </c>
      <c r="H34" s="34">
        <v>31</v>
      </c>
      <c r="I34" s="3">
        <f t="shared" si="5"/>
        <v>4.512372634643377</v>
      </c>
      <c r="R34" s="13"/>
      <c r="S34" s="158"/>
      <c r="T34" s="159"/>
      <c r="U34" s="13"/>
      <c r="V34" s="13"/>
    </row>
    <row r="35" spans="2:23" ht="16.5" customHeight="1">
      <c r="B35" s="29" t="s">
        <v>11</v>
      </c>
      <c r="C35" s="34">
        <v>14</v>
      </c>
      <c r="D35" s="3">
        <f t="shared" si="4"/>
        <v>2.0378457059679769</v>
      </c>
      <c r="G35" s="29" t="s">
        <v>687</v>
      </c>
      <c r="H35" s="34">
        <v>21</v>
      </c>
      <c r="I35" s="3">
        <f t="shared" si="5"/>
        <v>3.0567685589519651</v>
      </c>
      <c r="R35" s="13"/>
      <c r="S35" s="158"/>
      <c r="W35" s="13"/>
    </row>
    <row r="36" spans="2:23" ht="16.5" customHeight="1">
      <c r="B36" s="29" t="s">
        <v>28</v>
      </c>
      <c r="C36" s="34">
        <v>31</v>
      </c>
      <c r="D36" s="3">
        <f t="shared" si="4"/>
        <v>4.512372634643377</v>
      </c>
      <c r="G36" s="29" t="s">
        <v>688</v>
      </c>
      <c r="H36" s="34">
        <v>28</v>
      </c>
      <c r="I36" s="3">
        <f t="shared" si="5"/>
        <v>4.0756914119359537</v>
      </c>
      <c r="R36" s="13"/>
      <c r="S36" s="158"/>
    </row>
    <row r="37" spans="2:23" ht="16.5" customHeight="1">
      <c r="B37" s="29" t="s">
        <v>305</v>
      </c>
      <c r="C37" s="34">
        <v>0</v>
      </c>
      <c r="D37" s="3">
        <f t="shared" si="4"/>
        <v>0</v>
      </c>
      <c r="G37" s="29" t="s">
        <v>689</v>
      </c>
      <c r="H37" s="34">
        <v>14</v>
      </c>
      <c r="I37" s="3">
        <f t="shared" si="5"/>
        <v>2.0378457059679769</v>
      </c>
      <c r="R37" s="13"/>
      <c r="S37" s="158"/>
    </row>
    <row r="38" spans="2:23" ht="16.5" customHeight="1">
      <c r="B38" s="29" t="s">
        <v>306</v>
      </c>
      <c r="C38" s="34">
        <v>1</v>
      </c>
      <c r="D38" s="3">
        <f t="shared" si="4"/>
        <v>0.14556040756914121</v>
      </c>
      <c r="G38" s="29" t="s">
        <v>690</v>
      </c>
      <c r="H38" s="34">
        <v>90</v>
      </c>
      <c r="I38" s="3">
        <f t="shared" si="5"/>
        <v>13.100436681222707</v>
      </c>
    </row>
    <row r="39" spans="2:23" ht="16.5" customHeight="1">
      <c r="B39" s="29" t="s">
        <v>376</v>
      </c>
      <c r="C39" s="34">
        <v>19</v>
      </c>
      <c r="D39" s="3">
        <f t="shared" si="4"/>
        <v>2.7656477438136826</v>
      </c>
      <c r="G39" s="29" t="s">
        <v>811</v>
      </c>
      <c r="H39" s="34">
        <v>46</v>
      </c>
      <c r="I39" s="3">
        <f t="shared" si="5"/>
        <v>6.6957787481804951</v>
      </c>
    </row>
    <row r="40" spans="2:23" ht="16.5" customHeight="1">
      <c r="B40" s="29" t="s">
        <v>26</v>
      </c>
      <c r="C40" s="34">
        <v>0</v>
      </c>
      <c r="D40" s="3">
        <f>C40/687*100</f>
        <v>0</v>
      </c>
      <c r="G40" s="29" t="s">
        <v>812</v>
      </c>
      <c r="H40" s="34">
        <v>39</v>
      </c>
      <c r="I40" s="3">
        <f t="shared" si="5"/>
        <v>5.6768558951965069</v>
      </c>
    </row>
    <row r="41" spans="2:23" ht="16.5" customHeight="1">
      <c r="B41" s="29" t="s">
        <v>12</v>
      </c>
      <c r="C41" s="34">
        <v>5</v>
      </c>
      <c r="D41" s="3">
        <f t="shared" si="4"/>
        <v>0.72780203784570596</v>
      </c>
      <c r="G41" s="29" t="s">
        <v>815</v>
      </c>
      <c r="H41" s="34">
        <v>44</v>
      </c>
      <c r="I41" s="3">
        <f t="shared" si="5"/>
        <v>6.4046579330422126</v>
      </c>
    </row>
    <row r="42" spans="2:23" ht="16.5" customHeight="1">
      <c r="B42" s="29" t="s">
        <v>32</v>
      </c>
      <c r="C42" s="34">
        <v>0</v>
      </c>
      <c r="D42" s="3">
        <f t="shared" si="4"/>
        <v>0</v>
      </c>
      <c r="G42" s="29" t="s">
        <v>23</v>
      </c>
      <c r="H42" s="34">
        <v>116</v>
      </c>
      <c r="I42" s="3">
        <f t="shared" si="5"/>
        <v>16.885007278020378</v>
      </c>
    </row>
    <row r="43" spans="2:23" ht="16.5" customHeight="1">
      <c r="B43" s="29" t="s">
        <v>16</v>
      </c>
      <c r="C43" s="34">
        <v>2</v>
      </c>
      <c r="D43" s="3">
        <f t="shared" si="4"/>
        <v>0.29112081513828242</v>
      </c>
      <c r="G43" s="30" t="s">
        <v>2</v>
      </c>
      <c r="H43" s="35">
        <f>SUM(H29:H42)</f>
        <v>687</v>
      </c>
      <c r="I43" s="21">
        <v>100</v>
      </c>
    </row>
    <row r="44" spans="2:23" ht="16.5" customHeight="1">
      <c r="B44" s="29" t="s">
        <v>18</v>
      </c>
      <c r="C44" s="34">
        <v>7</v>
      </c>
      <c r="D44" s="3">
        <f t="shared" si="4"/>
        <v>1.0189228529839884</v>
      </c>
    </row>
    <row r="45" spans="2:23" ht="16.5" customHeight="1">
      <c r="B45" s="29" t="s">
        <v>23</v>
      </c>
      <c r="C45" s="34">
        <v>29</v>
      </c>
      <c r="D45" s="3">
        <f t="shared" si="4"/>
        <v>4.2212518195050945</v>
      </c>
    </row>
    <row r="46" spans="2:23" ht="16.5" customHeight="1">
      <c r="B46" s="30" t="s">
        <v>2</v>
      </c>
      <c r="C46" s="35">
        <v>687</v>
      </c>
      <c r="D46" s="21">
        <v>100</v>
      </c>
    </row>
    <row r="47" spans="2:23" ht="16.5" customHeight="1"/>
    <row r="48" spans="2:23" ht="18" customHeight="1">
      <c r="B48"/>
      <c r="G48"/>
    </row>
    <row r="49" customFormat="1" ht="18" customHeight="1"/>
    <row r="50" customFormat="1" ht="18" customHeight="1"/>
    <row r="51" customFormat="1" ht="18" customHeight="1"/>
    <row r="52" customFormat="1" ht="18" customHeight="1"/>
    <row r="53" customFormat="1" ht="18" customHeight="1"/>
    <row r="54" customFormat="1" ht="18" customHeight="1"/>
    <row r="55" customFormat="1" ht="18" customHeight="1"/>
    <row r="56" customFormat="1" ht="18" customHeight="1"/>
    <row r="57" customFormat="1" ht="18" customHeight="1"/>
    <row r="58" customFormat="1" ht="18" customHeight="1"/>
    <row r="59" customFormat="1" ht="18" customHeight="1"/>
    <row r="60" customFormat="1" ht="18" customHeight="1"/>
    <row r="61" customFormat="1" ht="18" customHeight="1"/>
    <row r="62" customFormat="1" ht="18" customHeight="1"/>
    <row r="63" customFormat="1" ht="18" customHeight="1"/>
    <row r="64" customFormat="1" ht="18" customHeight="1"/>
    <row r="65" customFormat="1" ht="18" customHeight="1"/>
    <row r="66" customFormat="1" ht="18" customHeight="1"/>
    <row r="67" customFormat="1" ht="18" customHeight="1"/>
    <row r="68" customFormat="1" ht="18" customHeight="1"/>
    <row r="69" customFormat="1" ht="18" customHeight="1"/>
    <row r="70" customFormat="1" ht="18" customHeight="1"/>
    <row r="71" customFormat="1" ht="18" customHeight="1"/>
    <row r="72" customFormat="1" ht="18" customHeight="1"/>
    <row r="73" customFormat="1" ht="18" customHeight="1"/>
    <row r="74" customFormat="1" ht="18" customHeight="1"/>
    <row r="75" customFormat="1" ht="18" customHeight="1"/>
    <row r="76" customFormat="1" ht="18" customHeight="1"/>
    <row r="77" customFormat="1" ht="18" customHeight="1"/>
    <row r="78" customFormat="1" ht="18" customHeight="1"/>
    <row r="79" customFormat="1" ht="18" customHeight="1"/>
    <row r="80" customFormat="1" ht="18" customHeight="1"/>
    <row r="81" customFormat="1" ht="18" customHeight="1"/>
    <row r="82" customFormat="1" ht="18" customHeight="1"/>
    <row r="83" customFormat="1" ht="18" customHeight="1"/>
    <row r="84" customFormat="1" ht="18" customHeight="1"/>
    <row r="85" customFormat="1" ht="18" customHeight="1"/>
    <row r="86" customFormat="1" ht="18" customHeight="1"/>
    <row r="87" customFormat="1" ht="18" customHeight="1"/>
    <row r="88" customFormat="1" ht="18" customHeight="1"/>
    <row r="89" customFormat="1" ht="18" customHeight="1"/>
    <row r="90" customFormat="1" ht="18" customHeight="1"/>
    <row r="91" customFormat="1" ht="18" customHeight="1"/>
    <row r="92" customFormat="1" ht="18" customHeight="1"/>
    <row r="93" customFormat="1" ht="18" customHeight="1"/>
    <row r="94" customFormat="1" ht="18" customHeight="1"/>
    <row r="95" customFormat="1" ht="18" customHeight="1"/>
    <row r="96" customFormat="1" ht="18" customHeight="1"/>
    <row r="97" spans="2:7" customFormat="1" ht="18" customHeight="1">
      <c r="B97" s="29"/>
      <c r="G97" s="29"/>
    </row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（問6-6）</oddFooter>
  </headerFooter>
  <colBreaks count="2" manualBreakCount="2">
    <brk id="5" max="1048575" man="1"/>
    <brk id="10" max="1048575" man="1"/>
  </colBreaks>
</worksheet>
</file>

<file path=xl/worksheets/sheet35.xml><?xml version="1.0" encoding="utf-8"?>
<worksheet xmlns="http://schemas.openxmlformats.org/spreadsheetml/2006/main" xmlns:r="http://schemas.openxmlformats.org/officeDocument/2006/relationships">
  <dimension ref="A1"/>
  <sheetViews>
    <sheetView zoomScale="80" zoomScaleNormal="80" workbookViewId="0"/>
  </sheetViews>
  <sheetFormatPr defaultRowHeight="13.5"/>
  <sheetData/>
  <phoneticPr fontId="2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B1:F98"/>
  <sheetViews>
    <sheetView zoomScale="64" zoomScaleNormal="64" workbookViewId="0">
      <selection activeCell="B33" sqref="B33"/>
    </sheetView>
  </sheetViews>
  <sheetFormatPr defaultRowHeight="13.5"/>
  <cols>
    <col min="2" max="2" width="40.375" style="29" customWidth="1"/>
    <col min="3" max="3" width="9" customWidth="1"/>
    <col min="6" max="6" width="36.5" bestFit="1" customWidth="1"/>
    <col min="7" max="8" width="9" customWidth="1"/>
  </cols>
  <sheetData>
    <row r="1" spans="2:6" ht="18" customHeight="1">
      <c r="B1" s="29" t="s">
        <v>564</v>
      </c>
    </row>
    <row r="2" spans="2:6" ht="18" customHeight="1"/>
    <row r="3" spans="2:6" ht="18" customHeight="1">
      <c r="B3" s="30"/>
      <c r="C3" s="36" t="s">
        <v>24</v>
      </c>
      <c r="D3" s="37" t="s">
        <v>312</v>
      </c>
    </row>
    <row r="4" spans="2:6" ht="18" customHeight="1">
      <c r="B4" s="29" t="s">
        <v>71</v>
      </c>
      <c r="C4" s="34">
        <v>81</v>
      </c>
      <c r="D4" s="3">
        <f>C4/227*100</f>
        <v>35.682819383259911</v>
      </c>
    </row>
    <row r="5" spans="2:6" ht="18" customHeight="1">
      <c r="B5" s="29" t="s">
        <v>72</v>
      </c>
      <c r="C5" s="34">
        <v>1</v>
      </c>
      <c r="D5" s="3">
        <f t="shared" ref="D5:D17" si="0">C5/227*100</f>
        <v>0.44052863436123352</v>
      </c>
    </row>
    <row r="6" spans="2:6" ht="18" customHeight="1">
      <c r="B6" s="29" t="s">
        <v>73</v>
      </c>
      <c r="C6" s="34">
        <v>0</v>
      </c>
      <c r="D6" s="3">
        <f t="shared" si="0"/>
        <v>0</v>
      </c>
      <c r="F6" s="13"/>
    </row>
    <row r="7" spans="2:6" ht="18" customHeight="1">
      <c r="B7" s="29" t="s">
        <v>74</v>
      </c>
      <c r="C7" s="34">
        <v>30</v>
      </c>
      <c r="D7" s="3">
        <f t="shared" si="0"/>
        <v>13.215859030837004</v>
      </c>
      <c r="F7" s="13"/>
    </row>
    <row r="8" spans="2:6" ht="18" customHeight="1">
      <c r="B8" s="29" t="s">
        <v>75</v>
      </c>
      <c r="C8" s="34">
        <v>1</v>
      </c>
      <c r="D8" s="3">
        <f t="shared" si="0"/>
        <v>0.44052863436123352</v>
      </c>
      <c r="F8" s="15"/>
    </row>
    <row r="9" spans="2:6" ht="18" customHeight="1">
      <c r="B9" s="29" t="s">
        <v>77</v>
      </c>
      <c r="C9" s="34">
        <v>14</v>
      </c>
      <c r="D9" s="3">
        <f t="shared" si="0"/>
        <v>6.1674008810572687</v>
      </c>
      <c r="F9" s="13"/>
    </row>
    <row r="10" spans="2:6" ht="18" customHeight="1">
      <c r="B10" s="29" t="s">
        <v>317</v>
      </c>
      <c r="C10" s="34">
        <v>0</v>
      </c>
      <c r="D10" s="3">
        <f t="shared" si="0"/>
        <v>0</v>
      </c>
      <c r="F10" s="13"/>
    </row>
    <row r="11" spans="2:6" ht="18" customHeight="1">
      <c r="B11" s="29" t="s">
        <v>76</v>
      </c>
      <c r="C11" s="34">
        <v>188</v>
      </c>
      <c r="D11" s="3">
        <f t="shared" si="0"/>
        <v>82.819383259911888</v>
      </c>
      <c r="F11" s="13"/>
    </row>
    <row r="12" spans="2:6" ht="18" customHeight="1">
      <c r="B12" s="29" t="s">
        <v>78</v>
      </c>
      <c r="C12" s="34">
        <v>8</v>
      </c>
      <c r="D12" s="3">
        <f t="shared" si="0"/>
        <v>3.5242290748898681</v>
      </c>
      <c r="F12" s="13"/>
    </row>
    <row r="13" spans="2:6" ht="18" customHeight="1">
      <c r="B13" s="29" t="s">
        <v>318</v>
      </c>
      <c r="C13" s="34">
        <v>14</v>
      </c>
      <c r="D13" s="3">
        <f t="shared" si="0"/>
        <v>6.1674008810572687</v>
      </c>
      <c r="F13" s="13"/>
    </row>
    <row r="14" spans="2:6" ht="18" customHeight="1">
      <c r="B14" s="29" t="s">
        <v>382</v>
      </c>
      <c r="C14" s="34">
        <v>177</v>
      </c>
      <c r="D14" s="3">
        <f t="shared" si="0"/>
        <v>77.973568281938327</v>
      </c>
      <c r="F14" s="13"/>
    </row>
    <row r="15" spans="2:6" ht="18" customHeight="1">
      <c r="B15" s="29" t="s">
        <v>383</v>
      </c>
      <c r="C15" s="34">
        <v>72</v>
      </c>
      <c r="D15" s="3">
        <f t="shared" si="0"/>
        <v>31.718061674008812</v>
      </c>
      <c r="F15" s="14"/>
    </row>
    <row r="16" spans="2:6" ht="18" customHeight="1">
      <c r="B16" s="29" t="s">
        <v>18</v>
      </c>
      <c r="C16" s="34">
        <v>39</v>
      </c>
      <c r="D16" s="3">
        <f t="shared" si="0"/>
        <v>17.180616740088105</v>
      </c>
      <c r="F16" s="14"/>
    </row>
    <row r="17" spans="2:6" ht="18" customHeight="1">
      <c r="B17" s="29" t="s">
        <v>23</v>
      </c>
      <c r="C17" s="34">
        <v>1</v>
      </c>
      <c r="D17" s="3">
        <f t="shared" si="0"/>
        <v>0.44052863436123352</v>
      </c>
    </row>
    <row r="18" spans="2:6" ht="18" customHeight="1" thickBot="1">
      <c r="B18" s="77" t="s">
        <v>2</v>
      </c>
      <c r="C18" s="57">
        <f>SUM(C4:C17)</f>
        <v>626</v>
      </c>
      <c r="D18" s="78">
        <f>SUM(D4:D17)</f>
        <v>275.77092511013211</v>
      </c>
    </row>
    <row r="19" spans="2:6" ht="18" customHeight="1" thickTop="1">
      <c r="B19" s="79" t="s">
        <v>315</v>
      </c>
      <c r="C19" s="80">
        <v>227</v>
      </c>
      <c r="D19" s="81">
        <v>100</v>
      </c>
    </row>
    <row r="20" spans="2:6" ht="18" customHeight="1">
      <c r="B20" s="51"/>
      <c r="C20" s="2"/>
      <c r="D20" s="3"/>
    </row>
    <row r="21" spans="2:6" ht="18" customHeight="1">
      <c r="B21" s="30" t="s">
        <v>319</v>
      </c>
      <c r="C21" s="36" t="s">
        <v>24</v>
      </c>
      <c r="D21" s="37" t="s">
        <v>312</v>
      </c>
    </row>
    <row r="22" spans="2:6" ht="18" customHeight="1">
      <c r="B22" s="29" t="s">
        <v>499</v>
      </c>
      <c r="C22" s="34">
        <v>27</v>
      </c>
      <c r="D22" s="3">
        <f>C22/227*100</f>
        <v>11.894273127753303</v>
      </c>
      <c r="F22" s="23"/>
    </row>
    <row r="23" spans="2:6" ht="18" customHeight="1">
      <c r="B23" s="29" t="s">
        <v>501</v>
      </c>
      <c r="C23" s="34">
        <v>2</v>
      </c>
      <c r="D23" s="3">
        <f t="shared" ref="D23:D25" si="1">C23/227*100</f>
        <v>0.88105726872246704</v>
      </c>
      <c r="F23" s="23"/>
    </row>
    <row r="24" spans="2:6" ht="18" customHeight="1">
      <c r="B24" s="29" t="s">
        <v>500</v>
      </c>
      <c r="C24" s="34">
        <v>1</v>
      </c>
      <c r="D24" s="3">
        <f t="shared" si="1"/>
        <v>0.44052863436123352</v>
      </c>
      <c r="F24" s="23"/>
    </row>
    <row r="25" spans="2:6" ht="18" customHeight="1">
      <c r="B25" s="74" t="s">
        <v>503</v>
      </c>
      <c r="C25" s="76">
        <v>9</v>
      </c>
      <c r="D25" s="3">
        <f t="shared" si="1"/>
        <v>3.9647577092511015</v>
      </c>
      <c r="F25" s="23"/>
    </row>
    <row r="26" spans="2:6" ht="18" customHeight="1">
      <c r="D26" s="28"/>
      <c r="F26" s="23"/>
    </row>
    <row r="27" spans="2:6" ht="18" customHeight="1">
      <c r="D27" s="3"/>
      <c r="F27" s="23"/>
    </row>
    <row r="28" spans="2:6" ht="18" customHeight="1">
      <c r="F28" s="23"/>
    </row>
    <row r="29" spans="2:6" ht="18" customHeight="1">
      <c r="B29" s="47"/>
      <c r="F29" s="23"/>
    </row>
    <row r="30" spans="2:6" ht="18" customHeight="1">
      <c r="F30" s="23"/>
    </row>
    <row r="31" spans="2:6" ht="18" customHeight="1">
      <c r="F31" s="23"/>
    </row>
    <row r="32" spans="2:6" ht="18" customHeight="1">
      <c r="F32" s="23"/>
    </row>
    <row r="33" spans="6:6" ht="18" customHeight="1">
      <c r="F33" s="23"/>
    </row>
    <row r="34" spans="6:6" ht="18" customHeight="1">
      <c r="F34" s="23"/>
    </row>
    <row r="35" spans="6:6" ht="18" customHeight="1">
      <c r="F35" s="23"/>
    </row>
    <row r="36" spans="6:6" ht="18" customHeight="1">
      <c r="F36" s="23"/>
    </row>
    <row r="37" spans="6:6" ht="18" customHeight="1">
      <c r="F37" s="23"/>
    </row>
    <row r="38" spans="6:6" ht="18" customHeight="1">
      <c r="F38" s="23"/>
    </row>
    <row r="39" spans="6:6" ht="18" customHeight="1">
      <c r="F39" s="23"/>
    </row>
    <row r="40" spans="6:6" ht="18" customHeight="1">
      <c r="F40" s="23"/>
    </row>
    <row r="41" spans="6:6" ht="18" customHeight="1">
      <c r="F41" s="23"/>
    </row>
    <row r="42" spans="6:6" ht="18" customHeight="1">
      <c r="F42" s="23"/>
    </row>
    <row r="43" spans="6:6" ht="18" customHeight="1">
      <c r="F43" s="23"/>
    </row>
    <row r="44" spans="6:6" ht="18" customHeight="1">
      <c r="F44" s="23"/>
    </row>
    <row r="45" spans="6:6" ht="18" customHeight="1">
      <c r="F45" s="23"/>
    </row>
    <row r="46" spans="6:6" ht="18" customHeight="1">
      <c r="F46" s="23"/>
    </row>
    <row r="47" spans="6:6" ht="18" customHeight="1">
      <c r="F47" s="23"/>
    </row>
    <row r="48" spans="6:6" ht="18" customHeight="1">
      <c r="F48" s="23"/>
    </row>
    <row r="49" spans="6:6" ht="18" customHeight="1">
      <c r="F49" s="23"/>
    </row>
    <row r="50" spans="6:6" ht="18" customHeight="1">
      <c r="F50" s="23"/>
    </row>
    <row r="51" spans="6:6" ht="18" customHeight="1">
      <c r="F51" s="23"/>
    </row>
    <row r="52" spans="6:6" ht="18" customHeight="1">
      <c r="F52" s="23"/>
    </row>
    <row r="53" spans="6:6" ht="18" customHeight="1">
      <c r="F53" s="23"/>
    </row>
    <row r="54" spans="6:6" ht="18" customHeight="1">
      <c r="F54" s="23"/>
    </row>
    <row r="55" spans="6:6" ht="18" customHeight="1">
      <c r="F55" s="23"/>
    </row>
    <row r="56" spans="6:6" ht="18" customHeight="1">
      <c r="F56" s="23"/>
    </row>
    <row r="57" spans="6:6" ht="18" customHeight="1">
      <c r="F57" s="23"/>
    </row>
    <row r="58" spans="6:6" ht="18" customHeight="1">
      <c r="F58" s="23"/>
    </row>
    <row r="59" spans="6:6" ht="18" customHeight="1">
      <c r="F59" s="23"/>
    </row>
    <row r="60" spans="6:6" ht="18" customHeight="1">
      <c r="F60" s="23"/>
    </row>
    <row r="61" spans="6:6" ht="18" customHeight="1">
      <c r="F61" s="23"/>
    </row>
    <row r="62" spans="6:6" ht="18" customHeight="1">
      <c r="F62" s="23"/>
    </row>
    <row r="63" spans="6:6" ht="18" customHeight="1">
      <c r="F63" s="23"/>
    </row>
    <row r="64" spans="6:6" ht="18" customHeight="1">
      <c r="F64" s="23"/>
    </row>
    <row r="65" spans="6:6" ht="18" customHeight="1">
      <c r="F65" s="23"/>
    </row>
    <row r="66" spans="6:6" ht="18" customHeight="1">
      <c r="F66" s="23"/>
    </row>
    <row r="67" spans="6:6" ht="18" customHeight="1">
      <c r="F67" s="23"/>
    </row>
    <row r="68" spans="6:6" ht="18" customHeight="1"/>
    <row r="69" spans="6:6" ht="18" customHeight="1"/>
    <row r="70" spans="6:6" ht="18" customHeight="1"/>
    <row r="71" spans="6:6" ht="18" customHeight="1"/>
    <row r="72" spans="6:6" ht="18" customHeight="1"/>
    <row r="73" spans="6:6" ht="18" customHeight="1"/>
    <row r="74" spans="6:6" ht="18" customHeight="1"/>
    <row r="75" spans="6:6" ht="18" customHeight="1"/>
    <row r="76" spans="6:6" ht="18" customHeight="1"/>
    <row r="77" spans="6:6" ht="18" customHeight="1"/>
    <row r="78" spans="6:6" ht="18" customHeight="1"/>
    <row r="79" spans="6:6" ht="18" customHeight="1"/>
    <row r="80" spans="6:6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（問1-3）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B1:J98"/>
  <sheetViews>
    <sheetView zoomScale="75" zoomScaleNormal="75" workbookViewId="0"/>
  </sheetViews>
  <sheetFormatPr defaultRowHeight="13.5"/>
  <cols>
    <col min="2" max="2" width="34.875" style="29" customWidth="1"/>
    <col min="6" max="6" width="9" style="29"/>
    <col min="10" max="10" width="9" style="29"/>
  </cols>
  <sheetData>
    <row r="1" spans="2:9" ht="18" customHeight="1">
      <c r="B1" s="29" t="s">
        <v>615</v>
      </c>
    </row>
    <row r="2" spans="2:9" ht="18" customHeight="1"/>
    <row r="3" spans="2:9" ht="18" customHeight="1">
      <c r="B3" s="29" t="s">
        <v>42</v>
      </c>
    </row>
    <row r="4" spans="2:9" s="61" customFormat="1" ht="18" customHeight="1">
      <c r="B4" s="37"/>
      <c r="C4" s="36" t="s">
        <v>40</v>
      </c>
      <c r="D4" s="37" t="s">
        <v>512</v>
      </c>
    </row>
    <row r="5" spans="2:9" ht="18" customHeight="1">
      <c r="B5" s="29" t="s">
        <v>43</v>
      </c>
      <c r="C5" s="34">
        <v>117</v>
      </c>
      <c r="D5" s="3">
        <f>C5/227*100</f>
        <v>51.541850220264315</v>
      </c>
    </row>
    <row r="6" spans="2:9" ht="18" customHeight="1">
      <c r="B6" s="29" t="s">
        <v>44</v>
      </c>
      <c r="C6" s="34">
        <v>106</v>
      </c>
      <c r="D6" s="3">
        <f t="shared" ref="D6:D7" si="0">C6/227*100</f>
        <v>46.696035242290748</v>
      </c>
    </row>
    <row r="7" spans="2:9" ht="18" customHeight="1">
      <c r="B7" s="29" t="s">
        <v>23</v>
      </c>
      <c r="C7" s="34">
        <v>4</v>
      </c>
      <c r="D7" s="3">
        <f t="shared" si="0"/>
        <v>1.7621145374449341</v>
      </c>
    </row>
    <row r="8" spans="2:9" ht="18" customHeight="1">
      <c r="B8" s="30" t="s">
        <v>2</v>
      </c>
      <c r="C8" s="35">
        <f>SUM(C5:C7)</f>
        <v>227</v>
      </c>
      <c r="D8" s="21">
        <v>100</v>
      </c>
    </row>
    <row r="9" spans="2:9" ht="18" customHeight="1"/>
    <row r="10" spans="2:9" ht="18" customHeight="1">
      <c r="B10" s="29" t="s">
        <v>45</v>
      </c>
    </row>
    <row r="11" spans="2:9" ht="18" customHeight="1">
      <c r="B11" s="160" t="s">
        <v>36</v>
      </c>
      <c r="C11" s="36" t="s">
        <v>40</v>
      </c>
      <c r="D11" s="37" t="s">
        <v>512</v>
      </c>
      <c r="E11" s="61"/>
      <c r="I11" s="61"/>
    </row>
    <row r="12" spans="2:9" ht="18" customHeight="1">
      <c r="B12" s="29" t="s">
        <v>616</v>
      </c>
      <c r="C12" s="34">
        <v>43</v>
      </c>
      <c r="D12" s="3">
        <f>C12/117*100</f>
        <v>36.752136752136757</v>
      </c>
    </row>
    <row r="13" spans="2:9" ht="18" customHeight="1">
      <c r="B13" s="29" t="s">
        <v>617</v>
      </c>
      <c r="C13" s="34">
        <v>19</v>
      </c>
      <c r="D13" s="3">
        <f t="shared" ref="D13:D17" si="1">C13/117*100</f>
        <v>16.239316239316238</v>
      </c>
    </row>
    <row r="14" spans="2:9" ht="18" customHeight="1">
      <c r="B14" s="29" t="s">
        <v>618</v>
      </c>
      <c r="C14" s="34">
        <v>33</v>
      </c>
      <c r="D14" s="3">
        <f t="shared" si="1"/>
        <v>28.205128205128204</v>
      </c>
    </row>
    <row r="15" spans="2:9" ht="18" customHeight="1">
      <c r="B15" s="29" t="s">
        <v>619</v>
      </c>
      <c r="C15" s="34">
        <v>14</v>
      </c>
      <c r="D15" s="3">
        <f t="shared" si="1"/>
        <v>11.965811965811966</v>
      </c>
    </row>
    <row r="16" spans="2:9" ht="18" customHeight="1">
      <c r="B16" s="29" t="s">
        <v>530</v>
      </c>
      <c r="C16" s="34">
        <v>4</v>
      </c>
      <c r="D16" s="3">
        <f t="shared" si="1"/>
        <v>3.4188034188034191</v>
      </c>
    </row>
    <row r="17" spans="2:4" ht="18" customHeight="1">
      <c r="B17" s="29" t="s">
        <v>23</v>
      </c>
      <c r="C17" s="34">
        <v>4</v>
      </c>
      <c r="D17" s="3">
        <f t="shared" si="1"/>
        <v>3.4188034188034191</v>
      </c>
    </row>
    <row r="18" spans="2:4" ht="18" customHeight="1">
      <c r="B18" s="30" t="s">
        <v>2</v>
      </c>
      <c r="C18" s="35">
        <f>SUM(C12:C17)</f>
        <v>117</v>
      </c>
      <c r="D18" s="21">
        <v>100</v>
      </c>
    </row>
    <row r="19" spans="2:4" ht="18" customHeight="1"/>
    <row r="20" spans="2:4" ht="18" customHeight="1">
      <c r="B20" s="30"/>
      <c r="C20" s="83" t="s">
        <v>516</v>
      </c>
      <c r="D20" s="2"/>
    </row>
    <row r="21" spans="2:4" ht="18" customHeight="1">
      <c r="B21" s="29" t="s">
        <v>62</v>
      </c>
      <c r="C21" s="32">
        <v>2256</v>
      </c>
      <c r="D21" s="2"/>
    </row>
    <row r="22" spans="2:4" ht="18" customHeight="1">
      <c r="B22" s="29" t="s">
        <v>63</v>
      </c>
      <c r="C22" s="32">
        <v>4427</v>
      </c>
      <c r="D22" s="2"/>
    </row>
    <row r="23" spans="2:4" ht="18" customHeight="1">
      <c r="B23" s="29" t="s">
        <v>65</v>
      </c>
      <c r="C23" s="32">
        <v>3643</v>
      </c>
      <c r="D23" s="2"/>
    </row>
    <row r="24" spans="2:4" ht="18" customHeight="1">
      <c r="B24" s="74" t="s">
        <v>64</v>
      </c>
      <c r="C24" s="75">
        <v>5229</v>
      </c>
      <c r="D24" s="2"/>
    </row>
    <row r="25" spans="2:4" ht="18" customHeight="1"/>
    <row r="26" spans="2:4" ht="18" customHeight="1">
      <c r="B26" s="29" t="s">
        <v>46</v>
      </c>
    </row>
    <row r="27" spans="2:4" ht="18" customHeight="1">
      <c r="B27" s="160" t="s">
        <v>47</v>
      </c>
      <c r="C27" s="36" t="s">
        <v>40</v>
      </c>
      <c r="D27" s="37" t="s">
        <v>512</v>
      </c>
    </row>
    <row r="28" spans="2:4" ht="18" customHeight="1">
      <c r="B28" s="29" t="s">
        <v>522</v>
      </c>
      <c r="C28" s="82">
        <v>51</v>
      </c>
      <c r="D28" s="3">
        <v>42.741935483871003</v>
      </c>
    </row>
    <row r="29" spans="2:4" ht="18" customHeight="1">
      <c r="B29" s="29" t="s">
        <v>540</v>
      </c>
      <c r="C29" s="82">
        <v>26</v>
      </c>
      <c r="D29" s="3">
        <v>24.193548387096801</v>
      </c>
    </row>
    <row r="30" spans="2:4" ht="18" customHeight="1">
      <c r="B30" s="29" t="s">
        <v>556</v>
      </c>
      <c r="C30" s="82">
        <v>17</v>
      </c>
      <c r="D30" s="3">
        <v>13.709677419354801</v>
      </c>
    </row>
    <row r="31" spans="2:4" ht="18" customHeight="1">
      <c r="B31" s="29" t="s">
        <v>575</v>
      </c>
      <c r="C31" s="82">
        <v>9</v>
      </c>
      <c r="D31" s="3">
        <v>7.2580645161290303</v>
      </c>
    </row>
    <row r="32" spans="2:4" ht="18" customHeight="1">
      <c r="B32" s="29" t="s">
        <v>576</v>
      </c>
      <c r="C32" s="34">
        <v>8</v>
      </c>
      <c r="D32" s="3">
        <v>6.4516129032258096</v>
      </c>
    </row>
    <row r="33" spans="2:4" ht="18" customHeight="1">
      <c r="B33" s="29" t="s">
        <v>23</v>
      </c>
      <c r="C33" s="34">
        <v>6</v>
      </c>
      <c r="D33" s="3">
        <v>4.8387096774193497</v>
      </c>
    </row>
    <row r="34" spans="2:4" ht="18" customHeight="1">
      <c r="B34" s="30" t="s">
        <v>2</v>
      </c>
      <c r="C34" s="35">
        <f>SUM(C28:C33)</f>
        <v>117</v>
      </c>
      <c r="D34" s="21">
        <v>100</v>
      </c>
    </row>
    <row r="35" spans="2:4" ht="18" customHeight="1"/>
    <row r="36" spans="2:4" ht="18" customHeight="1">
      <c r="B36" s="30"/>
      <c r="C36" s="83" t="s">
        <v>517</v>
      </c>
      <c r="D36" s="2"/>
    </row>
    <row r="37" spans="2:4" ht="18" customHeight="1">
      <c r="B37" s="29" t="s">
        <v>48</v>
      </c>
      <c r="C37" s="32">
        <v>2.3199999999999998</v>
      </c>
      <c r="D37" s="2"/>
    </row>
    <row r="38" spans="2:4" ht="18" customHeight="1">
      <c r="B38" s="74" t="s">
        <v>49</v>
      </c>
      <c r="C38" s="75">
        <v>2.14</v>
      </c>
      <c r="D38" s="2"/>
    </row>
    <row r="39" spans="2:4" ht="18" customHeight="1"/>
    <row r="40" spans="2:4" ht="18" customHeight="1"/>
    <row r="41" spans="2:4" ht="18" customHeight="1"/>
    <row r="42" spans="2:4" ht="18" customHeight="1"/>
    <row r="43" spans="2:4" ht="18" customHeight="1"/>
    <row r="44" spans="2:4" ht="18" customHeight="1"/>
    <row r="45" spans="2:4" ht="18" customHeight="1"/>
    <row r="46" spans="2:4" ht="18" customHeight="1"/>
    <row r="47" spans="2:4" ht="18" customHeight="1"/>
    <row r="48" spans="2: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（問1-4）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AB237"/>
  <sheetViews>
    <sheetView zoomScale="69" zoomScaleNormal="69" zoomScaleSheetLayoutView="40" workbookViewId="0"/>
  </sheetViews>
  <sheetFormatPr defaultRowHeight="13.5"/>
  <cols>
    <col min="1" max="1" width="20.625" style="29" customWidth="1"/>
    <col min="4" max="4" width="4.625" customWidth="1"/>
    <col min="5" max="5" width="20.625" style="29" customWidth="1"/>
    <col min="8" max="8" width="9" style="29"/>
    <col min="12" max="12" width="9" style="29"/>
    <col min="16" max="16" width="9" style="29"/>
    <col min="20" max="20" width="9" style="29"/>
    <col min="24" max="24" width="9" style="29"/>
    <col min="28" max="28" width="9" style="29"/>
  </cols>
  <sheetData>
    <row r="1" spans="1:7" ht="18" customHeight="1">
      <c r="A1" s="29" t="s">
        <v>588</v>
      </c>
    </row>
    <row r="2" spans="1:7" ht="18" customHeight="1"/>
    <row r="3" spans="1:7" ht="18" customHeight="1">
      <c r="A3" s="29" t="s">
        <v>51</v>
      </c>
    </row>
    <row r="4" spans="1:7" ht="18" customHeight="1"/>
    <row r="5" spans="1:7" ht="18" customHeight="1">
      <c r="A5" s="29" t="s">
        <v>50</v>
      </c>
      <c r="E5" s="29" t="s">
        <v>61</v>
      </c>
    </row>
    <row r="6" spans="1:7" s="29" customFormat="1" ht="18" customHeight="1">
      <c r="A6" s="30" t="s">
        <v>35</v>
      </c>
      <c r="B6" s="36" t="s">
        <v>24</v>
      </c>
      <c r="C6" s="37" t="s">
        <v>25</v>
      </c>
      <c r="E6" s="30" t="s">
        <v>35</v>
      </c>
      <c r="F6" s="36" t="s">
        <v>24</v>
      </c>
      <c r="G6" s="86" t="s">
        <v>25</v>
      </c>
    </row>
    <row r="7" spans="1:7" ht="18" customHeight="1">
      <c r="A7" s="29" t="s">
        <v>607</v>
      </c>
      <c r="B7" s="34">
        <v>210</v>
      </c>
      <c r="C7" s="3">
        <f>B7/227*100</f>
        <v>92.511013215859023</v>
      </c>
      <c r="E7" s="29" t="s">
        <v>607</v>
      </c>
      <c r="F7" s="88">
        <v>19</v>
      </c>
      <c r="G7" s="3">
        <f>F7/227*100</f>
        <v>8.3700440528634363</v>
      </c>
    </row>
    <row r="8" spans="1:7" ht="18" customHeight="1">
      <c r="A8" s="29" t="s">
        <v>648</v>
      </c>
      <c r="B8" s="34">
        <v>5</v>
      </c>
      <c r="C8" s="3">
        <f t="shared" ref="C8:C9" si="0">B8/227*100</f>
        <v>2.2026431718061676</v>
      </c>
      <c r="E8" s="29" t="s">
        <v>649</v>
      </c>
      <c r="F8" s="88">
        <v>9</v>
      </c>
      <c r="G8" s="3">
        <f t="shared" ref="G8:G14" si="1">F8/227*100</f>
        <v>3.9647577092511015</v>
      </c>
    </row>
    <row r="9" spans="1:7" ht="18" customHeight="1">
      <c r="A9" s="29" t="s">
        <v>23</v>
      </c>
      <c r="B9" s="34">
        <v>12</v>
      </c>
      <c r="C9" s="3">
        <f t="shared" si="0"/>
        <v>5.286343612334802</v>
      </c>
      <c r="E9" s="29" t="s">
        <v>652</v>
      </c>
      <c r="F9" s="88">
        <v>45</v>
      </c>
      <c r="G9" s="3">
        <f t="shared" si="1"/>
        <v>19.823788546255507</v>
      </c>
    </row>
    <row r="10" spans="1:7" ht="18" customHeight="1">
      <c r="A10" s="30" t="s">
        <v>2</v>
      </c>
      <c r="B10" s="35">
        <f>SUM(B7:B9)</f>
        <v>227</v>
      </c>
      <c r="C10" s="21">
        <v>100</v>
      </c>
      <c r="E10" s="29" t="s">
        <v>659</v>
      </c>
      <c r="F10" s="88">
        <v>51</v>
      </c>
      <c r="G10" s="3">
        <f t="shared" si="1"/>
        <v>22.466960352422909</v>
      </c>
    </row>
    <row r="11" spans="1:7" ht="18" customHeight="1">
      <c r="E11" s="29" t="s">
        <v>654</v>
      </c>
      <c r="F11" s="88">
        <v>25</v>
      </c>
      <c r="G11" s="3">
        <f t="shared" si="1"/>
        <v>11.013215859030836</v>
      </c>
    </row>
    <row r="12" spans="1:7" ht="18" customHeight="1">
      <c r="A12" s="30"/>
      <c r="B12" s="83" t="s">
        <v>66</v>
      </c>
      <c r="E12" s="29" t="s">
        <v>660</v>
      </c>
      <c r="F12" s="88">
        <v>41</v>
      </c>
      <c r="G12" s="3">
        <f t="shared" si="1"/>
        <v>18.06167400881057</v>
      </c>
    </row>
    <row r="13" spans="1:7" ht="18" customHeight="1">
      <c r="A13" s="29" t="s">
        <v>62</v>
      </c>
      <c r="B13" s="89">
        <v>2.4</v>
      </c>
      <c r="E13" s="29" t="s">
        <v>655</v>
      </c>
      <c r="F13" s="88">
        <v>18</v>
      </c>
      <c r="G13" s="3">
        <f t="shared" si="1"/>
        <v>7.929515418502203</v>
      </c>
    </row>
    <row r="14" spans="1:7" ht="18" customHeight="1">
      <c r="A14" s="29" t="s">
        <v>63</v>
      </c>
      <c r="B14" s="89">
        <v>19.2</v>
      </c>
      <c r="E14" s="29" t="s">
        <v>23</v>
      </c>
      <c r="F14" s="88">
        <v>19</v>
      </c>
      <c r="G14" s="3">
        <f t="shared" si="1"/>
        <v>8.3700440528634363</v>
      </c>
    </row>
    <row r="15" spans="1:7" ht="18" customHeight="1">
      <c r="A15" s="29" t="s">
        <v>65</v>
      </c>
      <c r="B15" s="89">
        <v>102</v>
      </c>
      <c r="E15" s="30" t="s">
        <v>2</v>
      </c>
      <c r="F15" s="35">
        <v>227</v>
      </c>
      <c r="G15" s="21">
        <v>100</v>
      </c>
    </row>
    <row r="16" spans="1:7" ht="18" customHeight="1">
      <c r="A16" s="74" t="s">
        <v>64</v>
      </c>
      <c r="B16" s="90">
        <v>83.8</v>
      </c>
    </row>
    <row r="17" spans="1:7" ht="18" customHeight="1">
      <c r="E17" s="30"/>
      <c r="F17" s="83" t="s">
        <v>66</v>
      </c>
    </row>
    <row r="18" spans="1:7" ht="18" customHeight="1">
      <c r="E18" s="29" t="s">
        <v>62</v>
      </c>
      <c r="F18" s="89">
        <v>77.599999999999994</v>
      </c>
    </row>
    <row r="19" spans="1:7" ht="18" customHeight="1">
      <c r="E19" s="29" t="s">
        <v>63</v>
      </c>
      <c r="F19" s="89">
        <v>64.260000000000005</v>
      </c>
    </row>
    <row r="20" spans="1:7" ht="18" customHeight="1">
      <c r="E20" s="29" t="s">
        <v>65</v>
      </c>
      <c r="F20" s="89">
        <v>85.35</v>
      </c>
    </row>
    <row r="21" spans="1:7" ht="18" customHeight="1">
      <c r="E21" s="74" t="s">
        <v>64</v>
      </c>
      <c r="F21" s="90">
        <v>62.3</v>
      </c>
    </row>
    <row r="22" spans="1:7" ht="18" customHeight="1"/>
    <row r="23" spans="1:7" ht="18" customHeight="1">
      <c r="A23" s="29" t="s">
        <v>52</v>
      </c>
    </row>
    <row r="24" spans="1:7" ht="18" customHeight="1"/>
    <row r="25" spans="1:7" ht="18" customHeight="1">
      <c r="A25" s="29" t="s">
        <v>50</v>
      </c>
      <c r="E25" s="29" t="s">
        <v>61</v>
      </c>
    </row>
    <row r="26" spans="1:7" ht="18" customHeight="1">
      <c r="A26" s="30" t="s">
        <v>35</v>
      </c>
      <c r="B26" s="36" t="s">
        <v>24</v>
      </c>
      <c r="C26" s="86" t="s">
        <v>25</v>
      </c>
      <c r="D26" s="29"/>
      <c r="E26" s="30" t="s">
        <v>35</v>
      </c>
      <c r="F26" s="36" t="s">
        <v>24</v>
      </c>
      <c r="G26" s="86" t="s">
        <v>25</v>
      </c>
    </row>
    <row r="27" spans="1:7" ht="18" customHeight="1">
      <c r="A27" s="29" t="s">
        <v>607</v>
      </c>
      <c r="B27" s="88">
        <v>84</v>
      </c>
      <c r="C27" s="3">
        <f>B27/227*100</f>
        <v>37.004405286343612</v>
      </c>
      <c r="E27" s="29" t="s">
        <v>607</v>
      </c>
      <c r="F27" s="88">
        <v>144</v>
      </c>
      <c r="G27" s="3">
        <f>F27/227*100</f>
        <v>63.436123348017624</v>
      </c>
    </row>
    <row r="28" spans="1:7" ht="18" customHeight="1">
      <c r="A28" s="29" t="s">
        <v>650</v>
      </c>
      <c r="B28" s="88">
        <v>11</v>
      </c>
      <c r="C28" s="3">
        <f t="shared" ref="C28:C32" si="2">B28/227*100</f>
        <v>4.8458149779735686</v>
      </c>
      <c r="E28" s="29" t="s">
        <v>650</v>
      </c>
      <c r="F28" s="88">
        <v>29</v>
      </c>
      <c r="G28" s="3">
        <f t="shared" ref="G28:G31" si="3">F28/227*100</f>
        <v>12.77533039647577</v>
      </c>
    </row>
    <row r="29" spans="1:7" ht="18" customHeight="1">
      <c r="A29" s="29" t="s">
        <v>657</v>
      </c>
      <c r="B29" s="88">
        <v>56</v>
      </c>
      <c r="C29" s="3">
        <f t="shared" si="2"/>
        <v>24.669603524229075</v>
      </c>
      <c r="E29" s="29" t="s">
        <v>657</v>
      </c>
      <c r="F29" s="88">
        <v>23</v>
      </c>
      <c r="G29" s="3">
        <f t="shared" si="3"/>
        <v>10.13215859030837</v>
      </c>
    </row>
    <row r="30" spans="1:7" ht="18" customHeight="1">
      <c r="A30" s="29" t="s">
        <v>660</v>
      </c>
      <c r="B30" s="88">
        <v>46</v>
      </c>
      <c r="C30" s="3">
        <f t="shared" si="2"/>
        <v>20.264317180616739</v>
      </c>
      <c r="E30" s="29" t="s">
        <v>653</v>
      </c>
      <c r="F30" s="88">
        <v>11</v>
      </c>
      <c r="G30" s="3">
        <f t="shared" si="3"/>
        <v>4.8458149779735686</v>
      </c>
    </row>
    <row r="31" spans="1:7" ht="18" customHeight="1">
      <c r="A31" s="29" t="s">
        <v>668</v>
      </c>
      <c r="B31" s="88">
        <v>19</v>
      </c>
      <c r="C31" s="3">
        <f t="shared" si="2"/>
        <v>8.3700440528634363</v>
      </c>
      <c r="E31" s="29" t="s">
        <v>23</v>
      </c>
      <c r="F31" s="88">
        <v>20</v>
      </c>
      <c r="G31" s="3">
        <f t="shared" si="3"/>
        <v>8.8105726872246706</v>
      </c>
    </row>
    <row r="32" spans="1:7" ht="18" customHeight="1">
      <c r="A32" s="29" t="s">
        <v>23</v>
      </c>
      <c r="B32" s="88">
        <v>11</v>
      </c>
      <c r="C32" s="3">
        <f t="shared" si="2"/>
        <v>4.8458149779735686</v>
      </c>
      <c r="E32" s="30" t="s">
        <v>2</v>
      </c>
      <c r="F32" s="35">
        <v>227</v>
      </c>
      <c r="G32" s="21">
        <v>100</v>
      </c>
    </row>
    <row r="33" spans="1:7" ht="18" customHeight="1">
      <c r="A33" s="30" t="s">
        <v>2</v>
      </c>
      <c r="B33" s="35">
        <v>227</v>
      </c>
      <c r="C33" s="21">
        <v>100</v>
      </c>
    </row>
    <row r="34" spans="1:7" ht="18" customHeight="1">
      <c r="E34" s="30"/>
      <c r="F34" s="83" t="s">
        <v>66</v>
      </c>
    </row>
    <row r="35" spans="1:7" ht="18" customHeight="1">
      <c r="A35" s="30"/>
      <c r="B35" s="83" t="s">
        <v>66</v>
      </c>
      <c r="E35" s="29" t="s">
        <v>62</v>
      </c>
      <c r="F35" s="32">
        <v>21.2</v>
      </c>
    </row>
    <row r="36" spans="1:7" ht="18" customHeight="1">
      <c r="A36" s="29" t="s">
        <v>62</v>
      </c>
      <c r="B36" s="89">
        <v>64.3</v>
      </c>
      <c r="E36" s="29" t="s">
        <v>63</v>
      </c>
      <c r="F36" s="32">
        <v>50.4</v>
      </c>
    </row>
    <row r="37" spans="1:7" ht="18" customHeight="1">
      <c r="A37" s="29" t="s">
        <v>63</v>
      </c>
      <c r="B37" s="89">
        <v>73.099999999999994</v>
      </c>
      <c r="E37" s="29" t="s">
        <v>65</v>
      </c>
      <c r="F37" s="32">
        <v>69.5</v>
      </c>
    </row>
    <row r="38" spans="1:7" ht="18" customHeight="1">
      <c r="A38" s="29" t="s">
        <v>65</v>
      </c>
      <c r="B38" s="89">
        <v>105.3</v>
      </c>
      <c r="E38" s="74" t="s">
        <v>64</v>
      </c>
      <c r="F38" s="75">
        <v>70.8</v>
      </c>
    </row>
    <row r="39" spans="1:7" ht="18" customHeight="1">
      <c r="A39" s="74" t="s">
        <v>64</v>
      </c>
      <c r="B39" s="90">
        <v>66.5</v>
      </c>
    </row>
    <row r="40" spans="1:7" ht="18" customHeight="1"/>
    <row r="41" spans="1:7" ht="18" customHeight="1">
      <c r="A41" s="29" t="s">
        <v>53</v>
      </c>
    </row>
    <row r="42" spans="1:7" ht="18" customHeight="1"/>
    <row r="43" spans="1:7" ht="18" customHeight="1">
      <c r="A43" s="29" t="s">
        <v>50</v>
      </c>
      <c r="E43" s="29" t="s">
        <v>61</v>
      </c>
    </row>
    <row r="44" spans="1:7" ht="18" customHeight="1">
      <c r="A44" s="30" t="s">
        <v>35</v>
      </c>
      <c r="B44" s="36" t="s">
        <v>24</v>
      </c>
      <c r="C44" s="86" t="s">
        <v>25</v>
      </c>
      <c r="D44" s="29"/>
      <c r="E44" s="30" t="s">
        <v>35</v>
      </c>
      <c r="F44" s="36" t="s">
        <v>24</v>
      </c>
      <c r="G44" s="86" t="s">
        <v>25</v>
      </c>
    </row>
    <row r="45" spans="1:7" ht="18" customHeight="1">
      <c r="A45" s="29" t="s">
        <v>607</v>
      </c>
      <c r="B45" s="34">
        <v>205</v>
      </c>
      <c r="C45" s="3">
        <f>B45/227*100</f>
        <v>90.308370044052865</v>
      </c>
      <c r="E45" s="29" t="s">
        <v>607</v>
      </c>
      <c r="F45" s="88">
        <v>13</v>
      </c>
      <c r="G45" s="3">
        <f>F45/227*100</f>
        <v>5.7268722466960353</v>
      </c>
    </row>
    <row r="46" spans="1:7" ht="18" customHeight="1">
      <c r="A46" s="29" t="s">
        <v>648</v>
      </c>
      <c r="B46" s="34">
        <v>10</v>
      </c>
      <c r="C46" s="3">
        <f t="shared" ref="C46:C47" si="4">B46/227*100</f>
        <v>4.4052863436123353</v>
      </c>
      <c r="E46" s="29" t="s">
        <v>651</v>
      </c>
      <c r="F46" s="88">
        <v>10</v>
      </c>
      <c r="G46" s="3">
        <f t="shared" ref="G46:G53" si="5">F46/227*100</f>
        <v>4.4052863436123353</v>
      </c>
    </row>
    <row r="47" spans="1:7" ht="18" customHeight="1">
      <c r="A47" s="29" t="s">
        <v>23</v>
      </c>
      <c r="B47" s="34">
        <v>12</v>
      </c>
      <c r="C47" s="3">
        <f t="shared" si="4"/>
        <v>5.286343612334802</v>
      </c>
      <c r="E47" s="29" t="s">
        <v>658</v>
      </c>
      <c r="F47" s="88">
        <v>14</v>
      </c>
      <c r="G47" s="3">
        <f t="shared" si="5"/>
        <v>6.1674008810572687</v>
      </c>
    </row>
    <row r="48" spans="1:7" ht="18" customHeight="1">
      <c r="A48" s="30" t="s">
        <v>2</v>
      </c>
      <c r="B48" s="35">
        <v>227</v>
      </c>
      <c r="C48" s="21">
        <v>100</v>
      </c>
      <c r="E48" s="29" t="s">
        <v>661</v>
      </c>
      <c r="F48" s="88">
        <v>32</v>
      </c>
      <c r="G48" s="3">
        <f t="shared" si="5"/>
        <v>14.096916299559473</v>
      </c>
    </row>
    <row r="49" spans="1:7" ht="18" customHeight="1">
      <c r="E49" s="29" t="s">
        <v>662</v>
      </c>
      <c r="F49" s="88">
        <v>63</v>
      </c>
      <c r="G49" s="3">
        <f t="shared" si="5"/>
        <v>27.753303964757709</v>
      </c>
    </row>
    <row r="50" spans="1:7" ht="18" customHeight="1">
      <c r="A50" s="30"/>
      <c r="B50" s="83" t="s">
        <v>66</v>
      </c>
      <c r="E50" s="29" t="s">
        <v>663</v>
      </c>
      <c r="F50" s="88">
        <v>40</v>
      </c>
      <c r="G50" s="3">
        <f t="shared" si="5"/>
        <v>17.621145374449341</v>
      </c>
    </row>
    <row r="51" spans="1:7" ht="18" customHeight="1">
      <c r="A51" s="29" t="s">
        <v>62</v>
      </c>
      <c r="B51" s="89">
        <v>6.8</v>
      </c>
      <c r="C51" s="3"/>
      <c r="E51" s="29" t="s">
        <v>664</v>
      </c>
      <c r="F51" s="88">
        <v>30</v>
      </c>
      <c r="G51" s="3">
        <f t="shared" si="5"/>
        <v>13.215859030837004</v>
      </c>
    </row>
    <row r="52" spans="1:7" ht="18" customHeight="1">
      <c r="A52" s="29" t="s">
        <v>63</v>
      </c>
      <c r="B52" s="89">
        <v>38.799999999999997</v>
      </c>
      <c r="C52" s="3"/>
      <c r="E52" s="29" t="s">
        <v>669</v>
      </c>
      <c r="F52" s="88">
        <v>6</v>
      </c>
      <c r="G52" s="3">
        <f t="shared" si="5"/>
        <v>2.643171806167401</v>
      </c>
    </row>
    <row r="53" spans="1:7" ht="18" customHeight="1">
      <c r="A53" s="29" t="s">
        <v>65</v>
      </c>
      <c r="B53" s="89">
        <v>147</v>
      </c>
      <c r="C53" s="3"/>
      <c r="E53" s="29" t="s">
        <v>23</v>
      </c>
      <c r="F53" s="88">
        <v>19</v>
      </c>
      <c r="G53" s="3">
        <f t="shared" si="5"/>
        <v>8.3700440528634363</v>
      </c>
    </row>
    <row r="54" spans="1:7" ht="18" customHeight="1">
      <c r="A54" s="74" t="s">
        <v>64</v>
      </c>
      <c r="B54" s="89">
        <v>113.5</v>
      </c>
      <c r="C54" s="3"/>
      <c r="E54" s="30" t="s">
        <v>2</v>
      </c>
      <c r="F54" s="35">
        <v>227</v>
      </c>
      <c r="G54" s="21">
        <v>100</v>
      </c>
    </row>
    <row r="55" spans="1:7" ht="18" customHeight="1">
      <c r="B55" s="28"/>
      <c r="C55" s="3"/>
    </row>
    <row r="56" spans="1:7" ht="18" customHeight="1">
      <c r="B56" s="3"/>
      <c r="C56" s="3"/>
      <c r="E56" s="30"/>
      <c r="F56" s="83" t="s">
        <v>66</v>
      </c>
    </row>
    <row r="57" spans="1:7" ht="18" customHeight="1">
      <c r="B57" s="3"/>
      <c r="C57" s="3"/>
      <c r="E57" s="29" t="s">
        <v>62</v>
      </c>
      <c r="F57" s="32">
        <v>350.1</v>
      </c>
    </row>
    <row r="58" spans="1:7" ht="18" customHeight="1">
      <c r="B58" s="3"/>
      <c r="C58" s="3"/>
      <c r="E58" s="29" t="s">
        <v>63</v>
      </c>
      <c r="F58" s="32">
        <v>126.9</v>
      </c>
    </row>
    <row r="59" spans="1:7" ht="18" customHeight="1">
      <c r="B59" s="3"/>
      <c r="C59" s="3"/>
      <c r="E59" s="29" t="s">
        <v>65</v>
      </c>
      <c r="F59" s="32">
        <v>374.1</v>
      </c>
    </row>
    <row r="60" spans="1:7" ht="18" customHeight="1">
      <c r="B60" s="3"/>
      <c r="C60" s="3"/>
      <c r="E60" s="74" t="s">
        <v>64</v>
      </c>
      <c r="F60" s="75">
        <v>91.7</v>
      </c>
    </row>
    <row r="61" spans="1:7" ht="18" customHeight="1"/>
    <row r="62" spans="1:7" ht="18" customHeight="1">
      <c r="A62" s="29" t="s">
        <v>54</v>
      </c>
    </row>
    <row r="63" spans="1:7" ht="18" customHeight="1"/>
    <row r="64" spans="1:7" ht="18" customHeight="1">
      <c r="A64" s="29" t="s">
        <v>50</v>
      </c>
      <c r="E64" s="29" t="s">
        <v>61</v>
      </c>
    </row>
    <row r="65" spans="1:7" ht="18" customHeight="1">
      <c r="A65" s="30" t="s">
        <v>35</v>
      </c>
      <c r="B65" s="36" t="s">
        <v>24</v>
      </c>
      <c r="C65" s="86" t="s">
        <v>25</v>
      </c>
      <c r="D65" s="29"/>
      <c r="E65" s="30" t="s">
        <v>35</v>
      </c>
      <c r="F65" s="36" t="s">
        <v>24</v>
      </c>
      <c r="G65" s="86" t="s">
        <v>25</v>
      </c>
    </row>
    <row r="66" spans="1:7" ht="18" customHeight="1">
      <c r="A66" s="29" t="s">
        <v>607</v>
      </c>
      <c r="B66" s="88">
        <v>176</v>
      </c>
      <c r="C66" s="3">
        <f>B66/227*100</f>
        <v>77.533039647577098</v>
      </c>
      <c r="E66" s="29" t="s">
        <v>607</v>
      </c>
      <c r="F66" s="88">
        <v>175</v>
      </c>
      <c r="G66" s="3">
        <f>F66/227*100</f>
        <v>77.092511013215855</v>
      </c>
    </row>
    <row r="67" spans="1:7" ht="18" customHeight="1">
      <c r="A67" s="29" t="s">
        <v>650</v>
      </c>
      <c r="B67" s="88">
        <v>11</v>
      </c>
      <c r="C67" s="3">
        <f t="shared" ref="C67:C70" si="6">B67/227*100</f>
        <v>4.8458149779735686</v>
      </c>
      <c r="E67" s="29" t="s">
        <v>650</v>
      </c>
      <c r="F67" s="88">
        <v>11</v>
      </c>
      <c r="G67" s="3">
        <f t="shared" ref="G67:G70" si="7">F67/227*100</f>
        <v>4.8458149779735686</v>
      </c>
    </row>
    <row r="68" spans="1:7" ht="18" customHeight="1">
      <c r="A68" s="29" t="s">
        <v>657</v>
      </c>
      <c r="B68" s="88">
        <v>18</v>
      </c>
      <c r="C68" s="3">
        <f t="shared" si="6"/>
        <v>7.929515418502203</v>
      </c>
      <c r="E68" s="29" t="s">
        <v>657</v>
      </c>
      <c r="F68" s="88">
        <v>14</v>
      </c>
      <c r="G68" s="3">
        <f t="shared" si="7"/>
        <v>6.1674008810572687</v>
      </c>
    </row>
    <row r="69" spans="1:7" ht="18" customHeight="1">
      <c r="A69" s="29" t="s">
        <v>670</v>
      </c>
      <c r="B69" s="88">
        <v>10</v>
      </c>
      <c r="C69" s="3">
        <f t="shared" si="6"/>
        <v>4.4052863436123353</v>
      </c>
      <c r="E69" s="29" t="s">
        <v>670</v>
      </c>
      <c r="F69" s="88">
        <v>7</v>
      </c>
      <c r="G69" s="3">
        <f t="shared" si="7"/>
        <v>3.0837004405286343</v>
      </c>
    </row>
    <row r="70" spans="1:7" ht="18" customHeight="1">
      <c r="A70" s="29" t="s">
        <v>23</v>
      </c>
      <c r="B70" s="88">
        <v>12</v>
      </c>
      <c r="C70" s="3">
        <f t="shared" si="6"/>
        <v>5.286343612334802</v>
      </c>
      <c r="E70" s="29" t="s">
        <v>23</v>
      </c>
      <c r="F70" s="88">
        <v>20</v>
      </c>
      <c r="G70" s="3">
        <f t="shared" si="7"/>
        <v>8.8105726872246706</v>
      </c>
    </row>
    <row r="71" spans="1:7" ht="18" customHeight="1">
      <c r="A71" s="30" t="s">
        <v>2</v>
      </c>
      <c r="B71" s="35">
        <v>227</v>
      </c>
      <c r="C71" s="21">
        <v>100</v>
      </c>
      <c r="E71" s="30" t="s">
        <v>2</v>
      </c>
      <c r="F71" s="35">
        <v>227</v>
      </c>
      <c r="G71" s="21">
        <v>100</v>
      </c>
    </row>
    <row r="72" spans="1:7" ht="18" customHeight="1"/>
    <row r="73" spans="1:7" ht="18" customHeight="1">
      <c r="A73" s="30"/>
      <c r="B73" s="83" t="s">
        <v>66</v>
      </c>
      <c r="E73" s="30"/>
      <c r="F73" s="83" t="s">
        <v>66</v>
      </c>
    </row>
    <row r="74" spans="1:7" ht="18" customHeight="1">
      <c r="A74" s="29" t="s">
        <v>62</v>
      </c>
      <c r="B74" s="89">
        <v>13.5</v>
      </c>
      <c r="E74" s="29" t="s">
        <v>62</v>
      </c>
      <c r="F74" s="89">
        <v>14.7</v>
      </c>
    </row>
    <row r="75" spans="1:7" ht="18" customHeight="1">
      <c r="A75" s="29" t="s">
        <v>63</v>
      </c>
      <c r="B75" s="89">
        <v>36.799999999999997</v>
      </c>
      <c r="E75" s="29" t="s">
        <v>63</v>
      </c>
      <c r="F75" s="89">
        <v>54</v>
      </c>
    </row>
    <row r="76" spans="1:7" ht="18" customHeight="1">
      <c r="A76" s="29" t="s">
        <v>65</v>
      </c>
      <c r="B76" s="89">
        <v>74.099999999999994</v>
      </c>
      <c r="E76" s="29" t="s">
        <v>65</v>
      </c>
      <c r="F76" s="89">
        <v>95.3</v>
      </c>
    </row>
    <row r="77" spans="1:7" ht="18" customHeight="1">
      <c r="A77" s="74" t="s">
        <v>64</v>
      </c>
      <c r="B77" s="90">
        <v>54.8</v>
      </c>
      <c r="E77" s="74" t="s">
        <v>64</v>
      </c>
      <c r="F77" s="90">
        <v>106.9</v>
      </c>
    </row>
    <row r="78" spans="1:7" ht="18" customHeight="1"/>
    <row r="79" spans="1:7" ht="18" customHeight="1">
      <c r="A79" s="29" t="s">
        <v>55</v>
      </c>
    </row>
    <row r="80" spans="1:7" ht="18" customHeight="1"/>
    <row r="81" spans="1:7" ht="18" customHeight="1">
      <c r="A81" s="29" t="s">
        <v>50</v>
      </c>
      <c r="E81" s="29" t="s">
        <v>61</v>
      </c>
    </row>
    <row r="82" spans="1:7" s="29" customFormat="1" ht="18" customHeight="1">
      <c r="A82" s="30" t="s">
        <v>35</v>
      </c>
      <c r="B82" s="36" t="s">
        <v>24</v>
      </c>
      <c r="C82" s="86" t="s">
        <v>25</v>
      </c>
      <c r="E82" s="30" t="s">
        <v>35</v>
      </c>
      <c r="F82" s="36" t="s">
        <v>24</v>
      </c>
      <c r="G82" s="86" t="s">
        <v>25</v>
      </c>
    </row>
    <row r="83" spans="1:7" ht="18" customHeight="1">
      <c r="A83" s="29" t="s">
        <v>607</v>
      </c>
      <c r="B83" s="88">
        <v>128</v>
      </c>
      <c r="C83" s="12">
        <f>B83/227*100</f>
        <v>56.38766519823789</v>
      </c>
      <c r="E83" s="29" t="s">
        <v>607</v>
      </c>
      <c r="F83" s="88">
        <v>134</v>
      </c>
      <c r="G83" s="12">
        <f>F83/227*100</f>
        <v>59.030837004405292</v>
      </c>
    </row>
    <row r="84" spans="1:7" ht="18" customHeight="1">
      <c r="A84" s="29" t="s">
        <v>650</v>
      </c>
      <c r="B84" s="88">
        <v>19</v>
      </c>
      <c r="C84" s="12">
        <f t="shared" ref="C84:C88" si="8">B84/227*100</f>
        <v>8.3700440528634363</v>
      </c>
      <c r="E84" s="29" t="s">
        <v>650</v>
      </c>
      <c r="F84" s="88">
        <v>38</v>
      </c>
      <c r="G84" s="12">
        <f t="shared" ref="G84:G87" si="9">F84/227*100</f>
        <v>16.740088105726873</v>
      </c>
    </row>
    <row r="85" spans="1:7" ht="18" customHeight="1">
      <c r="A85" s="29" t="s">
        <v>657</v>
      </c>
      <c r="B85" s="88">
        <v>39</v>
      </c>
      <c r="C85" s="12">
        <f t="shared" si="8"/>
        <v>17.180616740088105</v>
      </c>
      <c r="E85" s="29" t="s">
        <v>657</v>
      </c>
      <c r="F85" s="88">
        <v>23</v>
      </c>
      <c r="G85" s="12">
        <f t="shared" si="9"/>
        <v>10.13215859030837</v>
      </c>
    </row>
    <row r="86" spans="1:7" ht="18" customHeight="1">
      <c r="A86" s="29" t="s">
        <v>660</v>
      </c>
      <c r="B86" s="88">
        <v>18</v>
      </c>
      <c r="C86" s="12">
        <f t="shared" si="8"/>
        <v>7.929515418502203</v>
      </c>
      <c r="E86" s="29" t="s">
        <v>670</v>
      </c>
      <c r="F86" s="88">
        <v>12</v>
      </c>
      <c r="G86" s="12">
        <f t="shared" si="9"/>
        <v>5.286343612334802</v>
      </c>
    </row>
    <row r="87" spans="1:7" ht="18" customHeight="1">
      <c r="A87" s="29" t="s">
        <v>668</v>
      </c>
      <c r="B87" s="88">
        <v>11</v>
      </c>
      <c r="C87" s="12">
        <f t="shared" si="8"/>
        <v>4.8458149779735686</v>
      </c>
      <c r="E87" s="29" t="s">
        <v>23</v>
      </c>
      <c r="F87" s="88">
        <v>20</v>
      </c>
      <c r="G87" s="12">
        <f t="shared" si="9"/>
        <v>8.8105726872246706</v>
      </c>
    </row>
    <row r="88" spans="1:7" ht="18" customHeight="1">
      <c r="A88" s="29" t="s">
        <v>23</v>
      </c>
      <c r="B88" s="88">
        <v>12</v>
      </c>
      <c r="C88" s="12">
        <f t="shared" si="8"/>
        <v>5.286343612334802</v>
      </c>
      <c r="E88" s="30" t="s">
        <v>2</v>
      </c>
      <c r="F88" s="35">
        <v>227</v>
      </c>
      <c r="G88" s="21">
        <v>100</v>
      </c>
    </row>
    <row r="89" spans="1:7" ht="18" customHeight="1">
      <c r="A89" s="30" t="s">
        <v>2</v>
      </c>
      <c r="B89" s="35">
        <v>227</v>
      </c>
      <c r="C89" s="21">
        <v>100</v>
      </c>
    </row>
    <row r="90" spans="1:7" ht="18" customHeight="1">
      <c r="E90" s="30"/>
      <c r="F90" s="83" t="s">
        <v>66</v>
      </c>
    </row>
    <row r="91" spans="1:7" ht="18" customHeight="1">
      <c r="A91" s="30"/>
      <c r="B91" s="83" t="s">
        <v>66</v>
      </c>
      <c r="E91" s="29" t="s">
        <v>62</v>
      </c>
      <c r="F91" s="89">
        <v>20.5</v>
      </c>
    </row>
    <row r="92" spans="1:7" ht="18" customHeight="1">
      <c r="A92" s="29" t="s">
        <v>62</v>
      </c>
      <c r="B92" s="89">
        <v>37.020000000000003</v>
      </c>
      <c r="E92" s="29" t="s">
        <v>63</v>
      </c>
      <c r="F92" s="89">
        <v>40</v>
      </c>
    </row>
    <row r="93" spans="1:7" ht="18" customHeight="1">
      <c r="A93" s="29" t="s">
        <v>63</v>
      </c>
      <c r="B93" s="89">
        <v>65.599999999999994</v>
      </c>
      <c r="E93" s="29" t="s">
        <v>65</v>
      </c>
      <c r="F93" s="89">
        <v>58.2</v>
      </c>
    </row>
    <row r="94" spans="1:7" ht="18" customHeight="1">
      <c r="A94" s="29" t="s">
        <v>65</v>
      </c>
      <c r="B94" s="89">
        <v>91.5</v>
      </c>
      <c r="E94" s="74" t="s">
        <v>64</v>
      </c>
      <c r="F94" s="90">
        <v>48.5</v>
      </c>
    </row>
    <row r="95" spans="1:7" ht="18" customHeight="1">
      <c r="A95" s="74" t="s">
        <v>64</v>
      </c>
      <c r="B95" s="90">
        <v>75.400000000000006</v>
      </c>
    </row>
    <row r="96" spans="1:7" ht="18" customHeight="1">
      <c r="B96" s="3"/>
    </row>
    <row r="97" spans="1:7" ht="18" customHeight="1">
      <c r="A97" s="29" t="s">
        <v>56</v>
      </c>
    </row>
    <row r="98" spans="1:7" ht="18" customHeight="1"/>
    <row r="99" spans="1:7" ht="18" customHeight="1">
      <c r="A99" s="29" t="s">
        <v>50</v>
      </c>
      <c r="E99" s="29" t="s">
        <v>61</v>
      </c>
    </row>
    <row r="100" spans="1:7" ht="18" customHeight="1">
      <c r="A100" s="30" t="s">
        <v>35</v>
      </c>
      <c r="B100" s="36" t="s">
        <v>24</v>
      </c>
      <c r="C100" s="86" t="s">
        <v>25</v>
      </c>
      <c r="D100" s="29"/>
      <c r="E100" s="30" t="s">
        <v>35</v>
      </c>
      <c r="F100" s="36" t="s">
        <v>24</v>
      </c>
      <c r="G100" s="86" t="s">
        <v>25</v>
      </c>
    </row>
    <row r="101" spans="1:7" ht="18" customHeight="1">
      <c r="A101" s="29" t="s">
        <v>607</v>
      </c>
      <c r="B101" s="34">
        <v>13</v>
      </c>
      <c r="C101" s="12">
        <f>B101/227*100</f>
        <v>5.7268722466960353</v>
      </c>
      <c r="E101" s="29" t="s">
        <v>607</v>
      </c>
      <c r="F101" s="88">
        <v>21</v>
      </c>
      <c r="G101" s="12">
        <f>F101/227*100</f>
        <v>9.251101321585903</v>
      </c>
    </row>
    <row r="102" spans="1:7" ht="18" customHeight="1">
      <c r="A102" s="29" t="s">
        <v>650</v>
      </c>
      <c r="B102" s="34">
        <v>0</v>
      </c>
      <c r="C102" s="12">
        <f t="shared" ref="C102:C113" si="10">B102/227*100</f>
        <v>0</v>
      </c>
      <c r="E102" s="29" t="s">
        <v>650</v>
      </c>
      <c r="F102" s="88">
        <v>3</v>
      </c>
      <c r="G102" s="12">
        <f t="shared" ref="G102:G109" si="11">F102/227*100</f>
        <v>1.3215859030837005</v>
      </c>
    </row>
    <row r="103" spans="1:7" ht="18" customHeight="1">
      <c r="A103" s="29" t="s">
        <v>657</v>
      </c>
      <c r="B103" s="88">
        <v>7</v>
      </c>
      <c r="C103" s="12">
        <f t="shared" si="10"/>
        <v>3.0837004405286343</v>
      </c>
      <c r="E103" s="29" t="s">
        <v>657</v>
      </c>
      <c r="F103" s="88">
        <v>22</v>
      </c>
      <c r="G103" s="12">
        <f t="shared" si="11"/>
        <v>9.6916299559471373</v>
      </c>
    </row>
    <row r="104" spans="1:7" ht="18" customHeight="1">
      <c r="A104" s="29" t="s">
        <v>660</v>
      </c>
      <c r="B104" s="88">
        <v>13</v>
      </c>
      <c r="C104" s="12">
        <f t="shared" si="10"/>
        <v>5.7268722466960353</v>
      </c>
      <c r="E104" s="29" t="s">
        <v>660</v>
      </c>
      <c r="F104" s="88">
        <v>30</v>
      </c>
      <c r="G104" s="12">
        <f t="shared" si="11"/>
        <v>13.215859030837004</v>
      </c>
    </row>
    <row r="105" spans="1:7" ht="18" customHeight="1">
      <c r="A105" s="29" t="s">
        <v>665</v>
      </c>
      <c r="B105" s="88">
        <v>14</v>
      </c>
      <c r="C105" s="12">
        <f t="shared" si="10"/>
        <v>6.1674008810572687</v>
      </c>
      <c r="E105" s="29" t="s">
        <v>665</v>
      </c>
      <c r="F105" s="88">
        <v>48</v>
      </c>
      <c r="G105" s="12">
        <f t="shared" si="11"/>
        <v>21.145374449339208</v>
      </c>
    </row>
    <row r="106" spans="1:7" ht="18" customHeight="1">
      <c r="A106" s="29" t="s">
        <v>658</v>
      </c>
      <c r="B106" s="88">
        <v>22</v>
      </c>
      <c r="C106" s="12">
        <f t="shared" si="10"/>
        <v>9.6916299559471373</v>
      </c>
      <c r="E106" s="29" t="s">
        <v>658</v>
      </c>
      <c r="F106" s="88">
        <v>39</v>
      </c>
      <c r="G106" s="12">
        <f t="shared" si="11"/>
        <v>17.180616740088105</v>
      </c>
    </row>
    <row r="107" spans="1:7" ht="18" customHeight="1">
      <c r="A107" s="29" t="s">
        <v>661</v>
      </c>
      <c r="B107" s="88">
        <v>39</v>
      </c>
      <c r="C107" s="12">
        <f t="shared" si="10"/>
        <v>17.180616740088105</v>
      </c>
      <c r="E107" s="29" t="s">
        <v>661</v>
      </c>
      <c r="F107" s="88">
        <v>32</v>
      </c>
      <c r="G107" s="12">
        <f t="shared" si="11"/>
        <v>14.096916299559473</v>
      </c>
    </row>
    <row r="108" spans="1:7" ht="18" customHeight="1">
      <c r="A108" s="29" t="s">
        <v>662</v>
      </c>
      <c r="B108" s="88">
        <v>27</v>
      </c>
      <c r="C108" s="12">
        <f t="shared" si="10"/>
        <v>11.894273127753303</v>
      </c>
      <c r="E108" s="29" t="s">
        <v>672</v>
      </c>
      <c r="F108" s="88">
        <v>13</v>
      </c>
      <c r="G108" s="12">
        <f t="shared" si="11"/>
        <v>5.7268722466960353</v>
      </c>
    </row>
    <row r="109" spans="1:7" ht="18" customHeight="1">
      <c r="A109" s="29" t="s">
        <v>663</v>
      </c>
      <c r="B109" s="88">
        <v>14</v>
      </c>
      <c r="C109" s="12">
        <f t="shared" si="10"/>
        <v>6.1674008810572687</v>
      </c>
      <c r="E109" s="29" t="s">
        <v>23</v>
      </c>
      <c r="F109" s="88">
        <v>19</v>
      </c>
      <c r="G109" s="12">
        <f t="shared" si="11"/>
        <v>8.3700440528634363</v>
      </c>
    </row>
    <row r="110" spans="1:7" ht="18" customHeight="1">
      <c r="A110" s="29" t="s">
        <v>664</v>
      </c>
      <c r="B110" s="88">
        <v>22</v>
      </c>
      <c r="C110" s="12">
        <f t="shared" si="10"/>
        <v>9.6916299559471373</v>
      </c>
      <c r="E110" s="30" t="s">
        <v>2</v>
      </c>
      <c r="F110" s="35">
        <f>SUM(F101:F109)</f>
        <v>227</v>
      </c>
      <c r="G110" s="21">
        <v>100</v>
      </c>
    </row>
    <row r="111" spans="1:7" ht="18" customHeight="1">
      <c r="A111" s="29" t="s">
        <v>666</v>
      </c>
      <c r="B111" s="88">
        <v>7</v>
      </c>
      <c r="C111" s="12">
        <f t="shared" si="10"/>
        <v>3.0837004405286343</v>
      </c>
    </row>
    <row r="112" spans="1:7" ht="18" customHeight="1">
      <c r="A112" s="29" t="s">
        <v>673</v>
      </c>
      <c r="B112" s="88">
        <v>39</v>
      </c>
      <c r="C112" s="12">
        <f t="shared" si="10"/>
        <v>17.180616740088105</v>
      </c>
      <c r="E112" s="30"/>
      <c r="F112" s="83" t="s">
        <v>66</v>
      </c>
    </row>
    <row r="113" spans="1:13" ht="18" customHeight="1">
      <c r="A113" s="29" t="s">
        <v>23</v>
      </c>
      <c r="B113" s="88">
        <v>10</v>
      </c>
      <c r="C113" s="12">
        <f t="shared" si="10"/>
        <v>4.4052863436123353</v>
      </c>
      <c r="E113" s="29" t="s">
        <v>62</v>
      </c>
      <c r="F113" s="89">
        <v>189.6</v>
      </c>
    </row>
    <row r="114" spans="1:13" ht="18" customHeight="1">
      <c r="A114" s="30" t="s">
        <v>2</v>
      </c>
      <c r="B114" s="35">
        <f>SUM(B101:B113)</f>
        <v>227</v>
      </c>
      <c r="C114" s="21">
        <v>100</v>
      </c>
      <c r="E114" s="29" t="s">
        <v>63</v>
      </c>
      <c r="F114" s="89">
        <v>113.8</v>
      </c>
    </row>
    <row r="115" spans="1:13" ht="18" customHeight="1">
      <c r="E115" s="29" t="s">
        <v>65</v>
      </c>
      <c r="F115" s="89">
        <v>210.9</v>
      </c>
    </row>
    <row r="116" spans="1:13" ht="18" customHeight="1">
      <c r="A116" s="30"/>
      <c r="B116" s="83" t="s">
        <v>66</v>
      </c>
      <c r="E116" s="74" t="s">
        <v>64</v>
      </c>
      <c r="F116" s="90">
        <v>99.5</v>
      </c>
    </row>
    <row r="117" spans="1:13" ht="18" customHeight="1">
      <c r="A117" s="29" t="s">
        <v>62</v>
      </c>
      <c r="B117" s="89">
        <v>360.1</v>
      </c>
      <c r="F117" s="3"/>
      <c r="I117" s="3"/>
      <c r="M117" s="3"/>
    </row>
    <row r="118" spans="1:13" ht="18" customHeight="1">
      <c r="A118" s="29" t="s">
        <v>63</v>
      </c>
      <c r="B118" s="89">
        <v>199.1</v>
      </c>
      <c r="F118" s="3"/>
      <c r="I118" s="3"/>
      <c r="M118" s="3"/>
    </row>
    <row r="119" spans="1:13" ht="18" customHeight="1">
      <c r="A119" s="29" t="s">
        <v>65</v>
      </c>
      <c r="B119" s="89">
        <v>383.1</v>
      </c>
      <c r="F119" s="3"/>
      <c r="I119" s="3"/>
      <c r="M119" s="3"/>
    </row>
    <row r="120" spans="1:13" ht="18" customHeight="1">
      <c r="A120" s="74" t="s">
        <v>64</v>
      </c>
      <c r="B120" s="90">
        <v>182.6</v>
      </c>
      <c r="F120" s="3"/>
      <c r="I120" s="3"/>
      <c r="M120" s="3"/>
    </row>
    <row r="121" spans="1:13" ht="18" customHeight="1"/>
    <row r="122" spans="1:13" ht="18" customHeight="1">
      <c r="A122" s="29" t="s">
        <v>57</v>
      </c>
    </row>
    <row r="123" spans="1:13" ht="18" customHeight="1"/>
    <row r="124" spans="1:13" ht="18" customHeight="1">
      <c r="A124" s="29" t="s">
        <v>50</v>
      </c>
      <c r="E124" s="29" t="s">
        <v>61</v>
      </c>
    </row>
    <row r="125" spans="1:13" ht="18" customHeight="1">
      <c r="A125" s="30" t="s">
        <v>35</v>
      </c>
      <c r="B125" s="36" t="s">
        <v>24</v>
      </c>
      <c r="C125" s="86" t="s">
        <v>25</v>
      </c>
      <c r="D125" s="29"/>
      <c r="E125" s="30" t="s">
        <v>35</v>
      </c>
      <c r="F125" s="36" t="s">
        <v>24</v>
      </c>
      <c r="G125" s="86" t="s">
        <v>25</v>
      </c>
    </row>
    <row r="126" spans="1:13" ht="18" customHeight="1">
      <c r="A126" s="29" t="s">
        <v>607</v>
      </c>
      <c r="B126" s="88">
        <v>173</v>
      </c>
      <c r="C126" s="12">
        <f>B126/227*100</f>
        <v>76.211453744493397</v>
      </c>
      <c r="E126" s="29" t="s">
        <v>607</v>
      </c>
      <c r="F126" s="88">
        <v>191</v>
      </c>
      <c r="G126" s="12">
        <f>F126/227*100</f>
        <v>84.140969162995589</v>
      </c>
    </row>
    <row r="127" spans="1:13" ht="18" customHeight="1">
      <c r="A127" s="29" t="s">
        <v>650</v>
      </c>
      <c r="B127" s="88">
        <v>2</v>
      </c>
      <c r="C127" s="12">
        <f t="shared" ref="C127:C133" si="12">B127/227*100</f>
        <v>0.88105726872246704</v>
      </c>
      <c r="E127" s="29" t="s">
        <v>650</v>
      </c>
      <c r="F127" s="88">
        <v>5</v>
      </c>
      <c r="G127" s="12">
        <f t="shared" ref="G127:G130" si="13">F127/227*100</f>
        <v>2.2026431718061676</v>
      </c>
    </row>
    <row r="128" spans="1:13" ht="18" customHeight="1">
      <c r="A128" s="29" t="s">
        <v>657</v>
      </c>
      <c r="B128" s="88">
        <v>4</v>
      </c>
      <c r="C128" s="12">
        <f t="shared" si="12"/>
        <v>1.7621145374449341</v>
      </c>
      <c r="E128" s="29" t="s">
        <v>657</v>
      </c>
      <c r="F128" s="88">
        <v>3</v>
      </c>
      <c r="G128" s="12">
        <f t="shared" si="13"/>
        <v>1.3215859030837005</v>
      </c>
    </row>
    <row r="129" spans="1:7" ht="18" customHeight="1">
      <c r="A129" s="29" t="s">
        <v>660</v>
      </c>
      <c r="B129" s="88">
        <v>12</v>
      </c>
      <c r="C129" s="12">
        <f t="shared" si="12"/>
        <v>5.286343612334802</v>
      </c>
      <c r="E129" s="29" t="s">
        <v>670</v>
      </c>
      <c r="F129" s="88">
        <v>8</v>
      </c>
      <c r="G129" s="12">
        <f t="shared" si="13"/>
        <v>3.5242290748898681</v>
      </c>
    </row>
    <row r="130" spans="1:7" ht="18" customHeight="1">
      <c r="A130" s="29" t="s">
        <v>665</v>
      </c>
      <c r="B130" s="88">
        <v>3</v>
      </c>
      <c r="C130" s="12">
        <f t="shared" si="12"/>
        <v>1.3215859030837005</v>
      </c>
      <c r="E130" s="29" t="s">
        <v>23</v>
      </c>
      <c r="F130" s="88">
        <v>20</v>
      </c>
      <c r="G130" s="12">
        <f t="shared" si="13"/>
        <v>8.8105726872246706</v>
      </c>
    </row>
    <row r="131" spans="1:7" ht="18" customHeight="1">
      <c r="A131" s="29" t="s">
        <v>658</v>
      </c>
      <c r="B131" s="88">
        <v>14</v>
      </c>
      <c r="C131" s="12">
        <f t="shared" si="12"/>
        <v>6.1674008810572687</v>
      </c>
      <c r="E131" s="30" t="s">
        <v>2</v>
      </c>
      <c r="F131" s="35">
        <v>227</v>
      </c>
      <c r="G131" s="21">
        <v>100</v>
      </c>
    </row>
    <row r="132" spans="1:7" ht="18" customHeight="1">
      <c r="A132" s="29" t="s">
        <v>671</v>
      </c>
      <c r="B132" s="88">
        <v>8</v>
      </c>
      <c r="C132" s="12">
        <f t="shared" si="12"/>
        <v>3.5242290748898681</v>
      </c>
    </row>
    <row r="133" spans="1:7" ht="18" customHeight="1">
      <c r="A133" s="29" t="s">
        <v>23</v>
      </c>
      <c r="B133" s="88">
        <v>11</v>
      </c>
      <c r="C133" s="12">
        <f t="shared" si="12"/>
        <v>4.8458149779735686</v>
      </c>
      <c r="E133" s="30"/>
      <c r="F133" s="83" t="s">
        <v>66</v>
      </c>
    </row>
    <row r="134" spans="1:7" ht="18" customHeight="1">
      <c r="A134" s="30" t="s">
        <v>2</v>
      </c>
      <c r="B134" s="35">
        <v>227</v>
      </c>
      <c r="C134" s="21">
        <v>100</v>
      </c>
      <c r="E134" s="29" t="s">
        <v>62</v>
      </c>
      <c r="F134" s="89">
        <v>8.9</v>
      </c>
    </row>
    <row r="135" spans="1:7" ht="18" customHeight="1">
      <c r="E135" s="29" t="s">
        <v>63</v>
      </c>
      <c r="F135" s="89">
        <v>42.7</v>
      </c>
    </row>
    <row r="136" spans="1:7" ht="18" customHeight="1">
      <c r="A136" s="30"/>
      <c r="B136" s="83" t="s">
        <v>66</v>
      </c>
      <c r="E136" s="29" t="s">
        <v>65</v>
      </c>
      <c r="F136" s="89">
        <v>115.6</v>
      </c>
    </row>
    <row r="137" spans="1:7" ht="18" customHeight="1">
      <c r="A137" s="29" t="s">
        <v>62</v>
      </c>
      <c r="B137" s="89">
        <v>39.299999999999997</v>
      </c>
      <c r="E137" s="74" t="s">
        <v>64</v>
      </c>
      <c r="F137" s="90">
        <v>108.9</v>
      </c>
    </row>
    <row r="138" spans="1:7" ht="18" customHeight="1">
      <c r="A138" s="29" t="s">
        <v>63</v>
      </c>
      <c r="B138" s="89">
        <v>90.9</v>
      </c>
      <c r="F138" s="3"/>
    </row>
    <row r="139" spans="1:7" ht="18" customHeight="1">
      <c r="A139" s="29" t="s">
        <v>65</v>
      </c>
      <c r="B139" s="89">
        <v>197.3</v>
      </c>
      <c r="F139" s="3"/>
    </row>
    <row r="140" spans="1:7" ht="18" customHeight="1">
      <c r="A140" s="74" t="s">
        <v>64</v>
      </c>
      <c r="B140" s="90">
        <v>101.8</v>
      </c>
      <c r="F140" s="3"/>
    </row>
    <row r="141" spans="1:7" ht="18" customHeight="1">
      <c r="B141" s="3"/>
      <c r="F141" s="3"/>
    </row>
    <row r="142" spans="1:7" ht="18" customHeight="1">
      <c r="A142" s="29" t="s">
        <v>58</v>
      </c>
    </row>
    <row r="143" spans="1:7" ht="18" customHeight="1"/>
    <row r="144" spans="1:7" ht="18" customHeight="1">
      <c r="A144" s="29" t="s">
        <v>50</v>
      </c>
      <c r="E144" s="29" t="s">
        <v>61</v>
      </c>
    </row>
    <row r="145" spans="1:7" ht="18" customHeight="1">
      <c r="A145" s="30" t="s">
        <v>35</v>
      </c>
      <c r="B145" s="36" t="s">
        <v>24</v>
      </c>
      <c r="C145" s="86" t="s">
        <v>25</v>
      </c>
      <c r="D145" s="29"/>
      <c r="E145" s="30" t="s">
        <v>35</v>
      </c>
      <c r="F145" s="36" t="s">
        <v>24</v>
      </c>
      <c r="G145" s="86" t="s">
        <v>25</v>
      </c>
    </row>
    <row r="146" spans="1:7" ht="18" customHeight="1">
      <c r="A146" s="29" t="s">
        <v>650</v>
      </c>
      <c r="B146" s="34">
        <v>0</v>
      </c>
      <c r="C146" s="12">
        <f>B146/227*100</f>
        <v>0</v>
      </c>
      <c r="E146" s="29" t="s">
        <v>650</v>
      </c>
      <c r="F146" s="88">
        <v>1</v>
      </c>
      <c r="G146" s="84">
        <v>0.418410041841004</v>
      </c>
    </row>
    <row r="147" spans="1:7" ht="18" customHeight="1">
      <c r="A147" s="29" t="s">
        <v>657</v>
      </c>
      <c r="B147" s="88">
        <v>18</v>
      </c>
      <c r="C147" s="12">
        <f t="shared" ref="C147:C154" si="14">B147/227*100</f>
        <v>7.929515418502203</v>
      </c>
      <c r="E147" s="29" t="s">
        <v>657</v>
      </c>
      <c r="F147" s="88">
        <v>18</v>
      </c>
      <c r="G147" s="12">
        <v>7.5313807531380803</v>
      </c>
    </row>
    <row r="148" spans="1:7" ht="18" customHeight="1">
      <c r="A148" s="29" t="s">
        <v>660</v>
      </c>
      <c r="B148" s="88">
        <v>68</v>
      </c>
      <c r="C148" s="12">
        <f t="shared" si="14"/>
        <v>29.955947136563875</v>
      </c>
      <c r="E148" s="29" t="s">
        <v>660</v>
      </c>
      <c r="F148" s="88">
        <v>77</v>
      </c>
      <c r="G148" s="12">
        <v>32.635983263598298</v>
      </c>
    </row>
    <row r="149" spans="1:7" ht="18" customHeight="1">
      <c r="A149" s="29" t="s">
        <v>665</v>
      </c>
      <c r="B149" s="88">
        <v>68</v>
      </c>
      <c r="C149" s="12">
        <f t="shared" si="14"/>
        <v>29.955947136563875</v>
      </c>
      <c r="E149" s="29" t="s">
        <v>665</v>
      </c>
      <c r="F149" s="88">
        <v>66</v>
      </c>
      <c r="G149" s="12">
        <v>29.7071129707113</v>
      </c>
    </row>
    <row r="150" spans="1:7" ht="18" customHeight="1">
      <c r="A150" s="29" t="s">
        <v>658</v>
      </c>
      <c r="B150" s="88">
        <v>31</v>
      </c>
      <c r="C150" s="12">
        <f t="shared" si="14"/>
        <v>13.656387665198238</v>
      </c>
      <c r="E150" s="29" t="s">
        <v>658</v>
      </c>
      <c r="F150" s="88">
        <v>30</v>
      </c>
      <c r="G150" s="12">
        <v>13.3891213389121</v>
      </c>
    </row>
    <row r="151" spans="1:7" ht="18" customHeight="1">
      <c r="A151" s="29" t="s">
        <v>661</v>
      </c>
      <c r="B151" s="88">
        <v>21</v>
      </c>
      <c r="C151" s="12">
        <f t="shared" si="14"/>
        <v>9.251101321585903</v>
      </c>
      <c r="E151" s="29" t="s">
        <v>671</v>
      </c>
      <c r="F151" s="88">
        <v>15</v>
      </c>
      <c r="G151" s="12">
        <v>6.6945606694560702</v>
      </c>
    </row>
    <row r="152" spans="1:7" ht="18" customHeight="1">
      <c r="A152" s="29" t="s">
        <v>672</v>
      </c>
      <c r="B152" s="88">
        <v>8</v>
      </c>
      <c r="C152" s="12">
        <f t="shared" si="14"/>
        <v>3.5242290748898681</v>
      </c>
      <c r="E152" s="29" t="s">
        <v>23</v>
      </c>
      <c r="F152" s="88">
        <v>19</v>
      </c>
      <c r="G152" s="12">
        <v>9.2050209205020899</v>
      </c>
    </row>
    <row r="153" spans="1:7" ht="18" customHeight="1">
      <c r="A153" s="29" t="s">
        <v>23</v>
      </c>
      <c r="B153" s="88">
        <v>10</v>
      </c>
      <c r="C153" s="12">
        <f t="shared" si="14"/>
        <v>4.4052863436123353</v>
      </c>
      <c r="E153" s="29" t="s">
        <v>247</v>
      </c>
      <c r="F153" s="34">
        <v>1</v>
      </c>
      <c r="G153" s="12">
        <v>0.418410041841004</v>
      </c>
    </row>
    <row r="154" spans="1:7" ht="18" customHeight="1">
      <c r="A154" s="29" t="s">
        <v>247</v>
      </c>
      <c r="B154" s="88">
        <v>3</v>
      </c>
      <c r="C154" s="12">
        <f t="shared" si="14"/>
        <v>1.3215859030837005</v>
      </c>
      <c r="E154" s="30" t="s">
        <v>2</v>
      </c>
      <c r="F154" s="35">
        <v>227</v>
      </c>
      <c r="G154" s="21">
        <v>100</v>
      </c>
    </row>
    <row r="155" spans="1:7" ht="18" customHeight="1">
      <c r="A155" s="30" t="s">
        <v>2</v>
      </c>
      <c r="B155" s="35">
        <f>SUM(B146:B154)</f>
        <v>227</v>
      </c>
      <c r="C155" s="21">
        <v>100</v>
      </c>
    </row>
    <row r="156" spans="1:7" ht="18" customHeight="1">
      <c r="E156" s="30"/>
      <c r="F156" s="83" t="s">
        <v>66</v>
      </c>
    </row>
    <row r="157" spans="1:7" ht="18" customHeight="1">
      <c r="A157" s="30"/>
      <c r="B157" s="83" t="s">
        <v>66</v>
      </c>
      <c r="E157" s="29" t="s">
        <v>65</v>
      </c>
      <c r="F157" s="89">
        <v>177.5</v>
      </c>
    </row>
    <row r="158" spans="1:7" ht="18" customHeight="1">
      <c r="A158" s="29" t="s">
        <v>65</v>
      </c>
      <c r="B158" s="89">
        <v>190.7</v>
      </c>
      <c r="E158" s="74" t="s">
        <v>64</v>
      </c>
      <c r="F158" s="90">
        <v>72.5</v>
      </c>
    </row>
    <row r="159" spans="1:7" ht="18" customHeight="1">
      <c r="A159" s="74" t="s">
        <v>64</v>
      </c>
      <c r="B159" s="90">
        <v>78.2</v>
      </c>
    </row>
    <row r="160" spans="1:7" ht="18" customHeight="1"/>
    <row r="161" spans="1:7" ht="18" customHeight="1">
      <c r="A161" s="29" t="s">
        <v>59</v>
      </c>
    </row>
    <row r="162" spans="1:7" ht="18" customHeight="1"/>
    <row r="163" spans="1:7" ht="18" customHeight="1">
      <c r="A163" s="29" t="s">
        <v>50</v>
      </c>
      <c r="E163" s="29" t="s">
        <v>61</v>
      </c>
    </row>
    <row r="164" spans="1:7" ht="18" customHeight="1">
      <c r="A164" s="30" t="s">
        <v>35</v>
      </c>
      <c r="B164" s="36" t="s">
        <v>24</v>
      </c>
      <c r="C164" s="86" t="s">
        <v>25</v>
      </c>
      <c r="E164" s="30" t="s">
        <v>35</v>
      </c>
      <c r="F164" s="36" t="s">
        <v>24</v>
      </c>
      <c r="G164" s="86" t="s">
        <v>25</v>
      </c>
    </row>
    <row r="165" spans="1:7" ht="18" customHeight="1">
      <c r="A165" s="29" t="s">
        <v>607</v>
      </c>
      <c r="B165" s="88">
        <v>187</v>
      </c>
      <c r="C165" s="12">
        <f>B165/227*100</f>
        <v>82.378854625550659</v>
      </c>
      <c r="E165" s="29" t="s">
        <v>607</v>
      </c>
      <c r="F165" s="88">
        <v>190</v>
      </c>
      <c r="G165" s="12">
        <f>F165/227*100</f>
        <v>83.70044052863436</v>
      </c>
    </row>
    <row r="166" spans="1:7" ht="18" customHeight="1">
      <c r="A166" s="29" t="s">
        <v>650</v>
      </c>
      <c r="B166" s="88">
        <v>2</v>
      </c>
      <c r="C166" s="12">
        <f t="shared" ref="C166:C169" si="15">B166/227*100</f>
        <v>0.88105726872246704</v>
      </c>
      <c r="E166" s="29" t="s">
        <v>650</v>
      </c>
      <c r="F166" s="88">
        <v>6</v>
      </c>
      <c r="G166" s="12">
        <f t="shared" ref="G166:G169" si="16">F166/227*100</f>
        <v>2.643171806167401</v>
      </c>
    </row>
    <row r="167" spans="1:7" ht="18" customHeight="1">
      <c r="A167" s="29" t="s">
        <v>657</v>
      </c>
      <c r="B167" s="88">
        <v>14</v>
      </c>
      <c r="C167" s="12">
        <f t="shared" si="15"/>
        <v>6.1674008810572687</v>
      </c>
      <c r="E167" s="29" t="s">
        <v>657</v>
      </c>
      <c r="F167" s="88">
        <v>7</v>
      </c>
      <c r="G167" s="12">
        <f t="shared" si="16"/>
        <v>3.0837004405286343</v>
      </c>
    </row>
    <row r="168" spans="1:7" ht="18" customHeight="1">
      <c r="A168" s="29" t="s">
        <v>670</v>
      </c>
      <c r="B168" s="88">
        <v>13</v>
      </c>
      <c r="C168" s="12">
        <f t="shared" si="15"/>
        <v>5.7268722466960353</v>
      </c>
      <c r="E168" s="29" t="s">
        <v>670</v>
      </c>
      <c r="F168" s="88">
        <v>4</v>
      </c>
      <c r="G168" s="12">
        <f t="shared" si="16"/>
        <v>1.7621145374449341</v>
      </c>
    </row>
    <row r="169" spans="1:7" ht="18" customHeight="1">
      <c r="A169" s="29" t="s">
        <v>23</v>
      </c>
      <c r="B169" s="88">
        <v>11</v>
      </c>
      <c r="C169" s="12">
        <f t="shared" si="15"/>
        <v>4.8458149779735686</v>
      </c>
      <c r="E169" s="29" t="s">
        <v>23</v>
      </c>
      <c r="F169" s="88">
        <v>20</v>
      </c>
      <c r="G169" s="12">
        <f t="shared" si="16"/>
        <v>8.8105726872246706</v>
      </c>
    </row>
    <row r="170" spans="1:7" ht="18" customHeight="1">
      <c r="A170" s="30" t="s">
        <v>2</v>
      </c>
      <c r="B170" s="35">
        <v>227</v>
      </c>
      <c r="C170" s="21">
        <v>100</v>
      </c>
      <c r="E170" s="30" t="s">
        <v>2</v>
      </c>
      <c r="F170" s="35">
        <v>227</v>
      </c>
      <c r="G170" s="21">
        <v>100</v>
      </c>
    </row>
    <row r="171" spans="1:7" ht="18" customHeight="1"/>
    <row r="172" spans="1:7" ht="18" customHeight="1">
      <c r="A172" s="30"/>
      <c r="B172" s="83" t="s">
        <v>66</v>
      </c>
      <c r="E172" s="30"/>
      <c r="F172" s="83" t="s">
        <v>66</v>
      </c>
    </row>
    <row r="173" spans="1:7" ht="18" customHeight="1">
      <c r="A173" s="29" t="s">
        <v>62</v>
      </c>
      <c r="B173" s="89">
        <v>17.899999999999999</v>
      </c>
      <c r="E173" s="29" t="s">
        <v>62</v>
      </c>
      <c r="F173" s="89">
        <v>7.3</v>
      </c>
    </row>
    <row r="174" spans="1:7" ht="18" customHeight="1">
      <c r="A174" s="29" t="s">
        <v>63</v>
      </c>
      <c r="B174" s="89">
        <v>62</v>
      </c>
      <c r="E174" s="29" t="s">
        <v>63</v>
      </c>
      <c r="F174" s="89">
        <v>38.4</v>
      </c>
    </row>
    <row r="175" spans="1:7" ht="18" customHeight="1">
      <c r="A175" s="29" t="s">
        <v>65</v>
      </c>
      <c r="B175" s="89">
        <v>133.4</v>
      </c>
      <c r="E175" s="29" t="s">
        <v>65</v>
      </c>
      <c r="F175" s="89">
        <v>88.8</v>
      </c>
    </row>
    <row r="176" spans="1:7" ht="18" customHeight="1">
      <c r="A176" s="74" t="s">
        <v>64</v>
      </c>
      <c r="B176" s="90">
        <v>116.4</v>
      </c>
      <c r="E176" s="74" t="s">
        <v>64</v>
      </c>
      <c r="F176" s="90">
        <v>106.1</v>
      </c>
    </row>
    <row r="177" spans="1:7" ht="18" customHeight="1"/>
    <row r="178" spans="1:7" ht="18" customHeight="1">
      <c r="A178" s="29" t="s">
        <v>60</v>
      </c>
    </row>
    <row r="179" spans="1:7" ht="18" customHeight="1"/>
    <row r="180" spans="1:7" ht="18" customHeight="1">
      <c r="A180" s="29" t="s">
        <v>50</v>
      </c>
      <c r="E180" s="29" t="s">
        <v>61</v>
      </c>
    </row>
    <row r="181" spans="1:7" ht="18" customHeight="1">
      <c r="A181" s="30" t="s">
        <v>35</v>
      </c>
      <c r="B181" s="36" t="s">
        <v>24</v>
      </c>
      <c r="C181" s="86" t="s">
        <v>25</v>
      </c>
      <c r="E181" s="30" t="s">
        <v>35</v>
      </c>
      <c r="F181" s="36" t="s">
        <v>24</v>
      </c>
      <c r="G181" s="86" t="s">
        <v>25</v>
      </c>
    </row>
    <row r="182" spans="1:7" ht="18" customHeight="1">
      <c r="A182" s="29" t="s">
        <v>656</v>
      </c>
      <c r="B182" s="34">
        <v>0</v>
      </c>
      <c r="C182" s="12">
        <f>B182/227*100</f>
        <v>0</v>
      </c>
      <c r="E182" s="29" t="s">
        <v>656</v>
      </c>
      <c r="F182" s="34">
        <v>0</v>
      </c>
      <c r="G182" s="12">
        <f>F182/227*100</f>
        <v>0</v>
      </c>
    </row>
    <row r="183" spans="1:7" ht="18" customHeight="1">
      <c r="A183" s="29" t="s">
        <v>662</v>
      </c>
      <c r="B183" s="88">
        <v>5</v>
      </c>
      <c r="C183" s="12">
        <f t="shared" ref="C183:C190" si="17">B183/227*100</f>
        <v>2.2026431718061676</v>
      </c>
      <c r="E183" s="29" t="s">
        <v>662</v>
      </c>
      <c r="F183" s="88">
        <v>10</v>
      </c>
      <c r="G183" s="12">
        <f t="shared" ref="G183:G189" si="18">F183/227*100</f>
        <v>4.4052863436123353</v>
      </c>
    </row>
    <row r="184" spans="1:7" ht="18" customHeight="1">
      <c r="A184" s="29" t="s">
        <v>663</v>
      </c>
      <c r="B184" s="88">
        <v>19</v>
      </c>
      <c r="C184" s="12">
        <f t="shared" si="17"/>
        <v>8.3700440528634363</v>
      </c>
      <c r="E184" s="29" t="s">
        <v>663</v>
      </c>
      <c r="F184" s="88">
        <v>30</v>
      </c>
      <c r="G184" s="12">
        <f t="shared" si="18"/>
        <v>13.215859030837004</v>
      </c>
    </row>
    <row r="185" spans="1:7" ht="18" customHeight="1">
      <c r="A185" s="29" t="s">
        <v>664</v>
      </c>
      <c r="B185" s="88">
        <v>71</v>
      </c>
      <c r="C185" s="12">
        <f t="shared" si="17"/>
        <v>31.277533039647576</v>
      </c>
      <c r="E185" s="29" t="s">
        <v>664</v>
      </c>
      <c r="F185" s="88">
        <v>103</v>
      </c>
      <c r="G185" s="12">
        <f t="shared" si="18"/>
        <v>45.374449339207047</v>
      </c>
    </row>
    <row r="186" spans="1:7" ht="18" customHeight="1">
      <c r="A186" s="29" t="s">
        <v>666</v>
      </c>
      <c r="B186" s="88">
        <v>60</v>
      </c>
      <c r="C186" s="12">
        <f t="shared" si="17"/>
        <v>26.431718061674008</v>
      </c>
      <c r="E186" s="29" t="s">
        <v>666</v>
      </c>
      <c r="F186" s="88">
        <v>48</v>
      </c>
      <c r="G186" s="12">
        <f t="shared" si="18"/>
        <v>21.145374449339208</v>
      </c>
    </row>
    <row r="187" spans="1:7" ht="18" customHeight="1">
      <c r="A187" s="29" t="s">
        <v>667</v>
      </c>
      <c r="B187" s="88">
        <v>49</v>
      </c>
      <c r="C187" s="12">
        <f t="shared" si="17"/>
        <v>21.58590308370044</v>
      </c>
      <c r="E187" s="29" t="s">
        <v>673</v>
      </c>
      <c r="F187" s="88">
        <v>14</v>
      </c>
      <c r="G187" s="12">
        <f t="shared" si="18"/>
        <v>6.1674008810572687</v>
      </c>
    </row>
    <row r="188" spans="1:7" ht="18" customHeight="1">
      <c r="A188" s="29" t="s">
        <v>674</v>
      </c>
      <c r="B188" s="88">
        <v>11</v>
      </c>
      <c r="C188" s="12">
        <f t="shared" si="17"/>
        <v>4.8458149779735686</v>
      </c>
      <c r="E188" s="29" t="s">
        <v>23</v>
      </c>
      <c r="F188" s="88">
        <v>19</v>
      </c>
      <c r="G188" s="12">
        <f t="shared" si="18"/>
        <v>8.3700440528634363</v>
      </c>
    </row>
    <row r="189" spans="1:7" ht="18" customHeight="1">
      <c r="A189" s="29" t="s">
        <v>23</v>
      </c>
      <c r="B189" s="88">
        <v>10</v>
      </c>
      <c r="C189" s="12">
        <f t="shared" si="17"/>
        <v>4.4052863436123353</v>
      </c>
      <c r="E189" s="29" t="s">
        <v>247</v>
      </c>
      <c r="F189" s="34">
        <v>3</v>
      </c>
      <c r="G189" s="12">
        <f t="shared" si="18"/>
        <v>1.3215859030837005</v>
      </c>
    </row>
    <row r="190" spans="1:7" ht="18" customHeight="1">
      <c r="A190" s="29" t="s">
        <v>247</v>
      </c>
      <c r="B190" s="34">
        <v>2</v>
      </c>
      <c r="C190" s="12">
        <f t="shared" si="17"/>
        <v>0.88105726872246704</v>
      </c>
      <c r="E190" s="30" t="s">
        <v>2</v>
      </c>
      <c r="F190" s="35">
        <v>227</v>
      </c>
      <c r="G190" s="21">
        <v>100</v>
      </c>
    </row>
    <row r="191" spans="1:7" ht="18" customHeight="1">
      <c r="A191" s="30" t="s">
        <v>2</v>
      </c>
      <c r="B191" s="35">
        <v>227</v>
      </c>
      <c r="C191" s="21">
        <v>100</v>
      </c>
    </row>
    <row r="192" spans="1:7" ht="18" customHeight="1">
      <c r="E192" s="30"/>
      <c r="F192" s="83" t="s">
        <v>66</v>
      </c>
    </row>
    <row r="193" spans="1:7" ht="18" customHeight="1">
      <c r="A193" s="30"/>
      <c r="B193" s="83" t="s">
        <v>66</v>
      </c>
      <c r="E193" s="29" t="s">
        <v>62</v>
      </c>
      <c r="F193" s="32">
        <v>484.2</v>
      </c>
    </row>
    <row r="194" spans="1:7" ht="18" customHeight="1">
      <c r="A194" s="29" t="s">
        <v>62</v>
      </c>
      <c r="B194" s="89">
        <v>525.6</v>
      </c>
      <c r="E194" s="29" t="s">
        <v>63</v>
      </c>
      <c r="F194" s="32">
        <v>79.900000000000006</v>
      </c>
    </row>
    <row r="195" spans="1:7" ht="18" customHeight="1">
      <c r="A195" s="29" t="s">
        <v>63</v>
      </c>
      <c r="B195" s="89">
        <v>88.5</v>
      </c>
      <c r="E195" s="29" t="s">
        <v>65</v>
      </c>
      <c r="F195" s="32">
        <v>491.2</v>
      </c>
    </row>
    <row r="196" spans="1:7" ht="18" customHeight="1">
      <c r="A196" s="29" t="s">
        <v>65</v>
      </c>
      <c r="B196" s="89">
        <v>530.5</v>
      </c>
      <c r="E196" s="74" t="s">
        <v>64</v>
      </c>
      <c r="F196" s="75">
        <v>54.6</v>
      </c>
    </row>
    <row r="197" spans="1:7" ht="18" customHeight="1">
      <c r="A197" s="74" t="s">
        <v>64</v>
      </c>
      <c r="B197" s="90">
        <v>72.7</v>
      </c>
    </row>
    <row r="198" spans="1:7" ht="18" customHeight="1"/>
    <row r="199" spans="1:7" ht="18" customHeight="1">
      <c r="A199" s="29" t="s">
        <v>18</v>
      </c>
    </row>
    <row r="200" spans="1:7" ht="18" customHeight="1"/>
    <row r="201" spans="1:7" ht="18" customHeight="1">
      <c r="A201" s="29" t="s">
        <v>50</v>
      </c>
      <c r="E201" s="29" t="s">
        <v>61</v>
      </c>
    </row>
    <row r="202" spans="1:7" ht="18" customHeight="1">
      <c r="A202" s="30" t="s">
        <v>35</v>
      </c>
      <c r="B202" s="36" t="s">
        <v>24</v>
      </c>
      <c r="C202" s="86" t="s">
        <v>25</v>
      </c>
      <c r="E202" s="30" t="s">
        <v>35</v>
      </c>
      <c r="F202" s="36" t="s">
        <v>24</v>
      </c>
      <c r="G202" s="86" t="s">
        <v>25</v>
      </c>
    </row>
    <row r="203" spans="1:7" ht="18" customHeight="1">
      <c r="A203" s="29" t="s">
        <v>607</v>
      </c>
      <c r="B203" s="88">
        <v>71</v>
      </c>
      <c r="C203" s="12">
        <f>B203/227*100</f>
        <v>31.277533039647576</v>
      </c>
      <c r="E203" s="29" t="s">
        <v>607</v>
      </c>
      <c r="F203" s="88">
        <v>94</v>
      </c>
      <c r="G203" s="12">
        <f>F203/227*100</f>
        <v>41.409691629955944</v>
      </c>
    </row>
    <row r="204" spans="1:7" ht="18" customHeight="1">
      <c r="A204" s="29" t="s">
        <v>650</v>
      </c>
      <c r="B204" s="88">
        <v>2</v>
      </c>
      <c r="C204" s="12">
        <f t="shared" ref="C204:C215" si="19">B204/227*100</f>
        <v>0.88105726872246704</v>
      </c>
      <c r="E204" s="29" t="s">
        <v>650</v>
      </c>
      <c r="F204" s="88">
        <v>12</v>
      </c>
      <c r="G204" s="12">
        <f t="shared" ref="G204:G211" si="20">F204/227*100</f>
        <v>5.286343612334802</v>
      </c>
    </row>
    <row r="205" spans="1:7" ht="18" customHeight="1">
      <c r="A205" s="29" t="s">
        <v>657</v>
      </c>
      <c r="B205" s="88">
        <v>19</v>
      </c>
      <c r="C205" s="12">
        <f t="shared" si="19"/>
        <v>8.3700440528634363</v>
      </c>
      <c r="E205" s="29" t="s">
        <v>657</v>
      </c>
      <c r="F205" s="88">
        <v>27</v>
      </c>
      <c r="G205" s="12">
        <f t="shared" si="20"/>
        <v>11.894273127753303</v>
      </c>
    </row>
    <row r="206" spans="1:7" ht="18" customHeight="1">
      <c r="A206" s="29" t="s">
        <v>660</v>
      </c>
      <c r="B206" s="88">
        <v>23</v>
      </c>
      <c r="C206" s="12">
        <f t="shared" si="19"/>
        <v>10.13215859030837</v>
      </c>
      <c r="E206" s="29" t="s">
        <v>660</v>
      </c>
      <c r="F206" s="88">
        <v>30</v>
      </c>
      <c r="G206" s="12">
        <f t="shared" si="20"/>
        <v>13.215859030837004</v>
      </c>
    </row>
    <row r="207" spans="1:7" ht="18" customHeight="1">
      <c r="A207" s="29" t="s">
        <v>665</v>
      </c>
      <c r="B207" s="88">
        <v>19</v>
      </c>
      <c r="C207" s="12">
        <f t="shared" si="19"/>
        <v>8.3700440528634363</v>
      </c>
      <c r="E207" s="29" t="s">
        <v>665</v>
      </c>
      <c r="F207" s="88">
        <v>17</v>
      </c>
      <c r="G207" s="12">
        <f t="shared" si="20"/>
        <v>7.4889867841409687</v>
      </c>
    </row>
    <row r="208" spans="1:7" ht="18" customHeight="1">
      <c r="A208" s="29" t="s">
        <v>658</v>
      </c>
      <c r="B208" s="88">
        <v>26</v>
      </c>
      <c r="C208" s="12">
        <f t="shared" si="19"/>
        <v>11.453744493392071</v>
      </c>
      <c r="E208" s="29" t="s">
        <v>658</v>
      </c>
      <c r="F208" s="88">
        <v>15</v>
      </c>
      <c r="G208" s="12">
        <f t="shared" si="20"/>
        <v>6.607929515418502</v>
      </c>
    </row>
    <row r="209" spans="1:7" ht="18" customHeight="1">
      <c r="A209" s="29" t="s">
        <v>661</v>
      </c>
      <c r="B209" s="88">
        <v>17</v>
      </c>
      <c r="C209" s="12">
        <f t="shared" si="19"/>
        <v>7.4889867841409687</v>
      </c>
      <c r="E209" s="29" t="s">
        <v>661</v>
      </c>
      <c r="F209" s="88">
        <v>7</v>
      </c>
      <c r="G209" s="12">
        <f t="shared" si="20"/>
        <v>3.0837004405286343</v>
      </c>
    </row>
    <row r="210" spans="1:7" ht="18" customHeight="1">
      <c r="A210" s="29" t="s">
        <v>662</v>
      </c>
      <c r="B210" s="88">
        <v>8</v>
      </c>
      <c r="C210" s="12">
        <f t="shared" si="19"/>
        <v>3.5242290748898681</v>
      </c>
      <c r="E210" s="29" t="s">
        <v>672</v>
      </c>
      <c r="F210" s="88">
        <v>6</v>
      </c>
      <c r="G210" s="12">
        <f t="shared" si="20"/>
        <v>2.643171806167401</v>
      </c>
    </row>
    <row r="211" spans="1:7" ht="18" customHeight="1">
      <c r="A211" s="29" t="s">
        <v>663</v>
      </c>
      <c r="B211" s="88">
        <v>4</v>
      </c>
      <c r="C211" s="12">
        <f t="shared" si="19"/>
        <v>1.7621145374449341</v>
      </c>
      <c r="E211" s="29" t="s">
        <v>23</v>
      </c>
      <c r="F211" s="88">
        <v>19</v>
      </c>
      <c r="G211" s="12">
        <f t="shared" si="20"/>
        <v>8.3700440528634363</v>
      </c>
    </row>
    <row r="212" spans="1:7" ht="18" customHeight="1">
      <c r="A212" s="29" t="s">
        <v>664</v>
      </c>
      <c r="B212" s="88">
        <v>10</v>
      </c>
      <c r="C212" s="12">
        <f t="shared" si="19"/>
        <v>4.4052863436123353</v>
      </c>
      <c r="E212" s="30" t="s">
        <v>2</v>
      </c>
      <c r="F212" s="35">
        <f>SUM(F203:F211)</f>
        <v>227</v>
      </c>
      <c r="G212" s="21">
        <v>33.473389355742299</v>
      </c>
    </row>
    <row r="213" spans="1:7" ht="18" customHeight="1">
      <c r="A213" s="29" t="s">
        <v>666</v>
      </c>
      <c r="B213" s="88">
        <v>3</v>
      </c>
      <c r="C213" s="12">
        <f t="shared" si="19"/>
        <v>1.3215859030837005</v>
      </c>
    </row>
    <row r="214" spans="1:7" ht="18" customHeight="1">
      <c r="A214" s="29" t="s">
        <v>673</v>
      </c>
      <c r="B214" s="88">
        <v>14</v>
      </c>
      <c r="C214" s="12">
        <f t="shared" si="19"/>
        <v>6.1674008810572687</v>
      </c>
      <c r="E214" s="30"/>
      <c r="F214" s="83" t="s">
        <v>66</v>
      </c>
    </row>
    <row r="215" spans="1:7" ht="18" customHeight="1">
      <c r="A215" s="29" t="s">
        <v>23</v>
      </c>
      <c r="B215" s="88">
        <v>11</v>
      </c>
      <c r="C215" s="12">
        <f t="shared" si="19"/>
        <v>4.8458149779735686</v>
      </c>
      <c r="E215" s="29" t="s">
        <v>62</v>
      </c>
      <c r="F215" s="89">
        <v>89.1</v>
      </c>
    </row>
    <row r="216" spans="1:7" ht="18" customHeight="1">
      <c r="A216" s="30" t="s">
        <v>2</v>
      </c>
      <c r="B216" s="35">
        <v>227</v>
      </c>
      <c r="C216" s="21">
        <v>100</v>
      </c>
      <c r="E216" s="29" t="s">
        <v>63</v>
      </c>
      <c r="F216" s="89">
        <v>119.1</v>
      </c>
    </row>
    <row r="217" spans="1:7" ht="18" customHeight="1">
      <c r="E217" s="29" t="s">
        <v>65</v>
      </c>
      <c r="F217" s="89">
        <v>162.5</v>
      </c>
    </row>
    <row r="218" spans="1:7" ht="18" customHeight="1">
      <c r="A218" s="30"/>
      <c r="B218" s="83" t="s">
        <v>66</v>
      </c>
      <c r="E218" s="74" t="s">
        <v>64</v>
      </c>
      <c r="F218" s="90">
        <v>118.1</v>
      </c>
    </row>
    <row r="219" spans="1:7" ht="18" customHeight="1">
      <c r="A219" s="29" t="s">
        <v>62</v>
      </c>
      <c r="B219" s="89">
        <v>187.4</v>
      </c>
    </row>
    <row r="220" spans="1:7" ht="18" customHeight="1">
      <c r="A220" s="29" t="s">
        <v>63</v>
      </c>
      <c r="B220" s="89">
        <v>200</v>
      </c>
    </row>
    <row r="221" spans="1:7" ht="18" customHeight="1">
      <c r="A221" s="29" t="s">
        <v>65</v>
      </c>
      <c r="B221" s="89">
        <v>279.2</v>
      </c>
    </row>
    <row r="222" spans="1:7" ht="18" customHeight="1">
      <c r="A222" s="74" t="s">
        <v>64</v>
      </c>
      <c r="B222" s="90">
        <v>184.2</v>
      </c>
    </row>
    <row r="223" spans="1:7" ht="18" customHeight="1"/>
    <row r="224" spans="1:7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（問1-5）</oddFooter>
  </headerFooter>
  <rowBreaks count="5" manualBreakCount="5">
    <brk id="39" max="16383" man="1"/>
    <brk id="77" max="16383" man="1"/>
    <brk id="120" max="16383" man="1"/>
    <brk id="161" max="16383" man="1"/>
    <brk id="19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K101"/>
  <sheetViews>
    <sheetView zoomScale="69" zoomScaleNormal="69" workbookViewId="0"/>
  </sheetViews>
  <sheetFormatPr defaultRowHeight="13.5"/>
  <cols>
    <col min="1" max="1" width="33.125" style="29" customWidth="1"/>
    <col min="8" max="8" width="9.5" bestFit="1" customWidth="1"/>
  </cols>
  <sheetData>
    <row r="1" spans="1:11" ht="18" customHeight="1">
      <c r="A1" s="38" t="s">
        <v>675</v>
      </c>
    </row>
    <row r="2" spans="1:11" ht="18" customHeight="1"/>
    <row r="3" spans="1:11" ht="18" customHeight="1">
      <c r="A3" s="29" t="s">
        <v>550</v>
      </c>
    </row>
    <row r="4" spans="1:11" ht="18" customHeight="1"/>
    <row r="5" spans="1:11" s="61" customFormat="1" ht="18" customHeight="1">
      <c r="A5" s="37"/>
      <c r="B5" s="36" t="s">
        <v>24</v>
      </c>
      <c r="C5" s="37" t="s">
        <v>512</v>
      </c>
      <c r="D5" s="94"/>
    </row>
    <row r="6" spans="1:11" ht="18" customHeight="1">
      <c r="A6" s="29" t="s">
        <v>79</v>
      </c>
      <c r="B6" s="34">
        <v>191</v>
      </c>
      <c r="C6" s="3">
        <v>84.1</v>
      </c>
      <c r="D6" s="3"/>
      <c r="K6" s="13"/>
    </row>
    <row r="7" spans="1:11" ht="18" customHeight="1">
      <c r="A7" s="29" t="s">
        <v>80</v>
      </c>
      <c r="B7" s="34">
        <v>35</v>
      </c>
      <c r="C7" s="3">
        <v>15.4</v>
      </c>
      <c r="D7" s="3"/>
      <c r="K7" s="13"/>
    </row>
    <row r="8" spans="1:11" ht="18" customHeight="1">
      <c r="A8" s="29" t="s">
        <v>23</v>
      </c>
      <c r="B8" s="34">
        <v>1</v>
      </c>
      <c r="C8" s="3">
        <v>0.418410041841004</v>
      </c>
      <c r="D8" s="3"/>
      <c r="K8" s="13"/>
    </row>
    <row r="9" spans="1:11" ht="18" customHeight="1">
      <c r="A9" s="30" t="s">
        <v>2</v>
      </c>
      <c r="B9" s="35">
        <v>227</v>
      </c>
      <c r="C9" s="21">
        <v>100</v>
      </c>
      <c r="D9" s="12"/>
      <c r="K9" s="13"/>
    </row>
    <row r="10" spans="1:11" ht="18" customHeight="1">
      <c r="K10" s="13"/>
    </row>
    <row r="11" spans="1:11" ht="18" customHeight="1">
      <c r="K11" s="13"/>
    </row>
    <row r="12" spans="1:11" ht="18" customHeight="1">
      <c r="A12" s="29" t="s">
        <v>551</v>
      </c>
      <c r="K12" s="13"/>
    </row>
    <row r="13" spans="1:11" ht="18" customHeight="1">
      <c r="K13" s="13"/>
    </row>
    <row r="14" spans="1:11" s="61" customFormat="1" ht="18" customHeight="1">
      <c r="A14" s="37"/>
      <c r="B14" s="36" t="s">
        <v>24</v>
      </c>
      <c r="C14" s="37" t="s">
        <v>512</v>
      </c>
      <c r="D14" s="94"/>
      <c r="K14" s="95"/>
    </row>
    <row r="15" spans="1:11" ht="18" customHeight="1">
      <c r="A15" s="29" t="s">
        <v>81</v>
      </c>
      <c r="B15" s="34">
        <v>13</v>
      </c>
      <c r="C15" s="3">
        <f>B15/191*100</f>
        <v>6.8062827225130889</v>
      </c>
      <c r="K15" s="16"/>
    </row>
    <row r="16" spans="1:11" ht="18" customHeight="1">
      <c r="A16" s="29" t="s">
        <v>82</v>
      </c>
      <c r="B16" s="34">
        <v>61</v>
      </c>
      <c r="C16" s="3">
        <f t="shared" ref="C16:C22" si="0">B16/191*100</f>
        <v>31.937172774869111</v>
      </c>
      <c r="K16" s="17"/>
    </row>
    <row r="17" spans="1:11" ht="18" customHeight="1">
      <c r="A17" s="29" t="s">
        <v>83</v>
      </c>
      <c r="B17" s="34">
        <v>22</v>
      </c>
      <c r="C17" s="3">
        <f t="shared" si="0"/>
        <v>11.518324607329843</v>
      </c>
      <c r="K17" s="13"/>
    </row>
    <row r="18" spans="1:11" ht="18" customHeight="1">
      <c r="A18" s="29" t="s">
        <v>84</v>
      </c>
      <c r="B18" s="34">
        <v>93</v>
      </c>
      <c r="C18" s="3">
        <f t="shared" si="0"/>
        <v>48.691099476439788</v>
      </c>
      <c r="K18" s="13"/>
    </row>
    <row r="19" spans="1:11" ht="18" customHeight="1">
      <c r="A19" s="29" t="s">
        <v>85</v>
      </c>
      <c r="B19" s="34">
        <v>16</v>
      </c>
      <c r="C19" s="3">
        <f t="shared" si="0"/>
        <v>8.3769633507853403</v>
      </c>
      <c r="K19" s="13"/>
    </row>
    <row r="20" spans="1:11" ht="18" customHeight="1">
      <c r="A20" s="29" t="s">
        <v>86</v>
      </c>
      <c r="B20" s="34">
        <v>1</v>
      </c>
      <c r="C20" s="3">
        <f t="shared" si="0"/>
        <v>0.52356020942408377</v>
      </c>
      <c r="K20" s="13"/>
    </row>
    <row r="21" spans="1:11" ht="18" customHeight="1">
      <c r="A21" s="29" t="s">
        <v>18</v>
      </c>
      <c r="B21" s="34">
        <v>13</v>
      </c>
      <c r="C21" s="3">
        <f t="shared" si="0"/>
        <v>6.8062827225130889</v>
      </c>
      <c r="K21" s="13"/>
    </row>
    <row r="22" spans="1:11" ht="18" customHeight="1">
      <c r="A22" s="29" t="s">
        <v>23</v>
      </c>
      <c r="B22" s="34">
        <v>1</v>
      </c>
      <c r="C22" s="3">
        <f t="shared" si="0"/>
        <v>0.52356020942408377</v>
      </c>
      <c r="D22" s="3"/>
      <c r="K22" s="13"/>
    </row>
    <row r="23" spans="1:11" ht="18" customHeight="1" thickBot="1">
      <c r="A23" s="77" t="s">
        <v>2</v>
      </c>
      <c r="B23" s="57">
        <f>SUM(B15:B22)</f>
        <v>220</v>
      </c>
      <c r="C23" s="78">
        <f>SUM(C15:C22)</f>
        <v>115.18324607329845</v>
      </c>
      <c r="D23" s="12"/>
      <c r="K23" s="13"/>
    </row>
    <row r="24" spans="1:11" ht="18" customHeight="1" thickTop="1">
      <c r="A24" s="93" t="s">
        <v>315</v>
      </c>
      <c r="B24" s="92">
        <v>191</v>
      </c>
      <c r="C24" s="81">
        <v>100</v>
      </c>
      <c r="K24" s="13"/>
    </row>
    <row r="25" spans="1:11" ht="18" customHeight="1">
      <c r="A25" s="51"/>
      <c r="B25" s="2"/>
      <c r="C25" s="12"/>
      <c r="K25" s="13"/>
    </row>
    <row r="26" spans="1:11" ht="18" customHeight="1">
      <c r="A26" s="51" t="s">
        <v>378</v>
      </c>
      <c r="B26" s="2"/>
      <c r="C26" s="12"/>
      <c r="J26" s="23"/>
      <c r="K26" s="13"/>
    </row>
    <row r="27" spans="1:11" s="61" customFormat="1" ht="18" customHeight="1">
      <c r="A27" s="37"/>
      <c r="B27" s="36" t="s">
        <v>24</v>
      </c>
      <c r="C27" s="37" t="s">
        <v>512</v>
      </c>
      <c r="J27" s="96"/>
      <c r="K27" s="95"/>
    </row>
    <row r="28" spans="1:11" ht="18" customHeight="1">
      <c r="A28" s="74" t="s">
        <v>390</v>
      </c>
      <c r="B28" s="76">
        <v>13</v>
      </c>
      <c r="C28" s="19">
        <f>B28/191*100</f>
        <v>6.8062827225130889</v>
      </c>
      <c r="J28" s="23"/>
      <c r="K28" s="13"/>
    </row>
    <row r="29" spans="1:11" ht="18" customHeight="1">
      <c r="J29" s="23"/>
      <c r="K29" s="13"/>
    </row>
    <row r="30" spans="1:11" ht="18" customHeight="1">
      <c r="A30" s="47" t="s">
        <v>542</v>
      </c>
      <c r="J30" s="23"/>
      <c r="K30" s="13"/>
    </row>
    <row r="31" spans="1:11" ht="18" customHeight="1">
      <c r="J31" s="23"/>
    </row>
    <row r="32" spans="1:11" ht="18" customHeight="1">
      <c r="J32" s="23"/>
      <c r="K32" s="13"/>
    </row>
    <row r="33" spans="10:11" ht="18" customHeight="1">
      <c r="J33" s="23"/>
      <c r="K33" s="14"/>
    </row>
    <row r="34" spans="10:11" ht="18" customHeight="1">
      <c r="J34" s="23"/>
      <c r="K34" s="13"/>
    </row>
    <row r="35" spans="10:11" ht="18" customHeight="1">
      <c r="J35" s="23"/>
      <c r="K35" s="13"/>
    </row>
    <row r="36" spans="10:11" ht="18" customHeight="1">
      <c r="J36" s="23"/>
      <c r="K36" s="13"/>
    </row>
    <row r="37" spans="10:11" ht="18" customHeight="1">
      <c r="J37" s="23"/>
      <c r="K37" s="13"/>
    </row>
    <row r="38" spans="10:11" ht="18" customHeight="1">
      <c r="J38" s="23"/>
      <c r="K38" s="13"/>
    </row>
    <row r="39" spans="10:11" ht="18" customHeight="1">
      <c r="J39" s="23"/>
      <c r="K39" s="13"/>
    </row>
    <row r="40" spans="10:11" ht="18" customHeight="1">
      <c r="J40" s="23"/>
      <c r="K40" s="13"/>
    </row>
    <row r="41" spans="10:11" ht="18" customHeight="1">
      <c r="J41" s="23"/>
      <c r="K41" s="13"/>
    </row>
    <row r="42" spans="10:11" ht="18" customHeight="1">
      <c r="J42" s="23"/>
      <c r="K42" s="13"/>
    </row>
    <row r="43" spans="10:11" ht="18" customHeight="1">
      <c r="J43" s="23"/>
      <c r="K43" s="13"/>
    </row>
    <row r="44" spans="10:11" ht="18" customHeight="1">
      <c r="J44" s="23"/>
      <c r="K44" s="13"/>
    </row>
    <row r="45" spans="10:11" ht="18" customHeight="1">
      <c r="J45" s="23"/>
      <c r="K45" s="13"/>
    </row>
    <row r="46" spans="10:11" ht="18" customHeight="1">
      <c r="J46" s="23"/>
      <c r="K46" s="13"/>
    </row>
    <row r="47" spans="10:11" ht="18" customHeight="1">
      <c r="J47" s="23"/>
      <c r="K47" s="13"/>
    </row>
    <row r="48" spans="10:11" ht="18" customHeight="1">
      <c r="J48" s="23"/>
      <c r="K48" s="13"/>
    </row>
    <row r="49" spans="10:11" ht="18" customHeight="1">
      <c r="J49" s="23"/>
      <c r="K49" s="15"/>
    </row>
    <row r="50" spans="10:11" ht="18" customHeight="1">
      <c r="J50" s="23"/>
      <c r="K50" s="15"/>
    </row>
    <row r="51" spans="10:11" ht="18" customHeight="1">
      <c r="J51" s="23"/>
      <c r="K51" s="15"/>
    </row>
    <row r="52" spans="10:11" ht="18" customHeight="1">
      <c r="J52" s="23"/>
      <c r="K52" s="13"/>
    </row>
    <row r="53" spans="10:11" ht="18" customHeight="1">
      <c r="J53" s="23"/>
      <c r="K53" s="13"/>
    </row>
    <row r="54" spans="10:11" ht="18" customHeight="1">
      <c r="K54" s="14"/>
    </row>
    <row r="55" spans="10:11" ht="18" customHeight="1">
      <c r="K55" s="14"/>
    </row>
    <row r="56" spans="10:11" ht="18" customHeight="1">
      <c r="K56" s="14"/>
    </row>
    <row r="57" spans="10:11" ht="18" customHeight="1">
      <c r="K57" s="14"/>
    </row>
    <row r="58" spans="10:11" ht="18" customHeight="1">
      <c r="K58" s="14"/>
    </row>
    <row r="59" spans="10:11" ht="18" customHeight="1">
      <c r="K59" s="14"/>
    </row>
    <row r="60" spans="10:11" ht="18" customHeight="1">
      <c r="K60" s="14"/>
    </row>
    <row r="61" spans="10:11" ht="18" customHeight="1">
      <c r="K61" s="14"/>
    </row>
    <row r="62" spans="10:11" ht="18" customHeight="1">
      <c r="K62" s="14"/>
    </row>
    <row r="63" spans="10:11" ht="18" customHeight="1">
      <c r="K63" s="14"/>
    </row>
    <row r="64" spans="10:11" ht="18" customHeight="1">
      <c r="K64" s="14"/>
    </row>
    <row r="65" spans="11:11" ht="18" customHeight="1">
      <c r="K65" s="14"/>
    </row>
    <row r="66" spans="11:11" ht="18" customHeight="1"/>
    <row r="67" spans="11:11" ht="18" customHeight="1"/>
    <row r="68" spans="11:11" ht="18" customHeight="1"/>
    <row r="69" spans="11:11" ht="18" customHeight="1"/>
    <row r="70" spans="11:11" ht="18" customHeight="1"/>
    <row r="71" spans="11:11" ht="18" customHeight="1"/>
    <row r="72" spans="11:11" ht="18" customHeight="1"/>
    <row r="73" spans="11:11" ht="18" customHeight="1"/>
    <row r="74" spans="11:11" ht="18" customHeight="1"/>
    <row r="75" spans="11:11" ht="18" customHeight="1"/>
    <row r="76" spans="11:11" ht="18" customHeight="1"/>
    <row r="77" spans="11:11" ht="18" customHeight="1"/>
    <row r="78" spans="11:11" ht="18" customHeight="1"/>
    <row r="79" spans="11:11" ht="18" customHeight="1"/>
    <row r="80" spans="11:11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（問2-1･2）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B1:R97"/>
  <sheetViews>
    <sheetView zoomScale="78" zoomScaleNormal="78" workbookViewId="0"/>
  </sheetViews>
  <sheetFormatPr defaultRowHeight="13.5"/>
  <cols>
    <col min="2" max="2" width="39.5" style="29" customWidth="1"/>
    <col min="9" max="9" width="27.5" style="29" customWidth="1"/>
    <col min="10" max="10" width="9.5" bestFit="1" customWidth="1"/>
    <col min="15" max="15" width="9.5" bestFit="1" customWidth="1"/>
    <col min="16" max="16" width="35.25" style="29" customWidth="1"/>
  </cols>
  <sheetData>
    <row r="1" spans="2:18" s="29" customFormat="1" ht="18" customHeight="1">
      <c r="B1" s="29" t="s">
        <v>563</v>
      </c>
      <c r="I1" s="29" t="s">
        <v>587</v>
      </c>
      <c r="N1" s="51"/>
      <c r="P1" s="29" t="s">
        <v>828</v>
      </c>
    </row>
    <row r="2" spans="2:18" ht="18" customHeight="1">
      <c r="N2" s="2"/>
    </row>
    <row r="3" spans="2:18" s="29" customFormat="1" ht="18" customHeight="1">
      <c r="B3" s="68"/>
      <c r="C3" s="69" t="s">
        <v>526</v>
      </c>
      <c r="D3" s="97"/>
      <c r="E3" s="68" t="s">
        <v>544</v>
      </c>
      <c r="F3" s="68"/>
      <c r="G3" s="51"/>
      <c r="I3" s="68"/>
      <c r="J3" s="69" t="s">
        <v>526</v>
      </c>
      <c r="K3" s="70"/>
      <c r="L3" s="68" t="s">
        <v>544</v>
      </c>
      <c r="M3" s="68"/>
      <c r="N3" s="51"/>
      <c r="P3" s="30"/>
      <c r="Q3" s="36" t="s">
        <v>24</v>
      </c>
      <c r="R3" s="37" t="s">
        <v>25</v>
      </c>
    </row>
    <row r="4" spans="2:18" s="61" customFormat="1" ht="18" customHeight="1">
      <c r="B4" s="71"/>
      <c r="C4" s="72" t="s">
        <v>24</v>
      </c>
      <c r="D4" s="73" t="s">
        <v>25</v>
      </c>
      <c r="E4" s="71" t="s">
        <v>24</v>
      </c>
      <c r="F4" s="71" t="s">
        <v>25</v>
      </c>
      <c r="G4" s="94"/>
      <c r="I4" s="71"/>
      <c r="J4" s="72" t="s">
        <v>24</v>
      </c>
      <c r="K4" s="73" t="s">
        <v>25</v>
      </c>
      <c r="L4" s="71" t="s">
        <v>24</v>
      </c>
      <c r="M4" s="71" t="s">
        <v>25</v>
      </c>
      <c r="N4" s="94"/>
      <c r="P4" s="102" t="s">
        <v>573</v>
      </c>
      <c r="Q4" s="100">
        <v>6</v>
      </c>
      <c r="R4" s="101">
        <f>Q4/191*100</f>
        <v>3.1413612565445024</v>
      </c>
    </row>
    <row r="5" spans="2:18" ht="18" customHeight="1">
      <c r="B5" s="29" t="s">
        <v>87</v>
      </c>
      <c r="C5" s="32">
        <v>5</v>
      </c>
      <c r="D5" s="66">
        <f>C5/191*100</f>
        <v>2.6178010471204187</v>
      </c>
      <c r="E5">
        <v>1</v>
      </c>
      <c r="F5" s="3">
        <f>E5/191*100</f>
        <v>0.52356020942408377</v>
      </c>
      <c r="I5" s="29" t="s">
        <v>116</v>
      </c>
      <c r="J5" s="32">
        <v>2</v>
      </c>
      <c r="K5" s="66">
        <f>J5/191*100</f>
        <v>1.0471204188481675</v>
      </c>
      <c r="L5" s="26">
        <v>1</v>
      </c>
      <c r="M5" s="3">
        <f>L5/191*100</f>
        <v>0.52356020942408377</v>
      </c>
      <c r="N5" s="2"/>
      <c r="P5" s="29" t="s">
        <v>603</v>
      </c>
      <c r="Q5" s="82">
        <v>78</v>
      </c>
      <c r="R5" s="101">
        <f t="shared" ref="R5:R14" si="0">Q5/191*100</f>
        <v>40.837696335078533</v>
      </c>
    </row>
    <row r="6" spans="2:18" ht="18" customHeight="1">
      <c r="B6" s="29" t="s">
        <v>88</v>
      </c>
      <c r="C6" s="32">
        <v>3</v>
      </c>
      <c r="D6" s="66">
        <f t="shared" ref="D6:D23" si="1">C6/191*100</f>
        <v>1.5706806282722512</v>
      </c>
      <c r="E6">
        <v>0</v>
      </c>
      <c r="F6" s="3">
        <f t="shared" ref="F6:F23" si="2">E6/191*100</f>
        <v>0</v>
      </c>
      <c r="I6" s="29" t="s">
        <v>117</v>
      </c>
      <c r="J6" s="32">
        <v>0</v>
      </c>
      <c r="K6" s="66">
        <f t="shared" ref="K6:K19" si="3">J6/191*100</f>
        <v>0</v>
      </c>
      <c r="L6" s="25">
        <v>0</v>
      </c>
      <c r="M6" s="3">
        <f t="shared" ref="M6:M19" si="4">L6/191*100</f>
        <v>0</v>
      </c>
      <c r="N6" s="2"/>
      <c r="P6" s="29" t="s">
        <v>609</v>
      </c>
      <c r="Q6" s="82">
        <v>65</v>
      </c>
      <c r="R6" s="101">
        <f t="shared" si="0"/>
        <v>34.031413612565444</v>
      </c>
    </row>
    <row r="7" spans="2:18" ht="18" customHeight="1">
      <c r="B7" s="29" t="s">
        <v>89</v>
      </c>
      <c r="C7" s="32">
        <v>51</v>
      </c>
      <c r="D7" s="66">
        <f t="shared" si="1"/>
        <v>26.701570680628272</v>
      </c>
      <c r="E7">
        <v>3</v>
      </c>
      <c r="F7" s="3">
        <f t="shared" si="2"/>
        <v>1.5706806282722512</v>
      </c>
      <c r="I7" s="29" t="s">
        <v>118</v>
      </c>
      <c r="J7" s="32">
        <v>1</v>
      </c>
      <c r="K7" s="66">
        <f t="shared" si="3"/>
        <v>0.52356020942408377</v>
      </c>
      <c r="L7" s="25">
        <v>0</v>
      </c>
      <c r="M7" s="3">
        <f t="shared" si="4"/>
        <v>0</v>
      </c>
      <c r="N7" s="2"/>
      <c r="P7" s="29" t="s">
        <v>610</v>
      </c>
      <c r="Q7" s="82">
        <v>12</v>
      </c>
      <c r="R7" s="101">
        <f t="shared" si="0"/>
        <v>6.2827225130890048</v>
      </c>
    </row>
    <row r="8" spans="2:18" ht="18" customHeight="1">
      <c r="B8" s="29" t="s">
        <v>90</v>
      </c>
      <c r="C8" s="32">
        <v>0</v>
      </c>
      <c r="D8" s="66">
        <f t="shared" si="1"/>
        <v>0</v>
      </c>
      <c r="E8">
        <v>0</v>
      </c>
      <c r="F8" s="3">
        <f t="shared" si="2"/>
        <v>0</v>
      </c>
      <c r="I8" s="29" t="s">
        <v>119</v>
      </c>
      <c r="J8" s="32">
        <v>16</v>
      </c>
      <c r="K8" s="66">
        <f t="shared" si="3"/>
        <v>8.3769633507853403</v>
      </c>
      <c r="L8" s="25">
        <v>0</v>
      </c>
      <c r="M8" s="3">
        <f t="shared" si="4"/>
        <v>0</v>
      </c>
      <c r="N8" s="2"/>
      <c r="P8" s="29" t="s">
        <v>611</v>
      </c>
      <c r="Q8" s="82">
        <v>3</v>
      </c>
      <c r="R8" s="101">
        <f t="shared" si="0"/>
        <v>1.5706806282722512</v>
      </c>
    </row>
    <row r="9" spans="2:18" ht="18" customHeight="1">
      <c r="B9" s="29" t="s">
        <v>91</v>
      </c>
      <c r="C9" s="32">
        <v>2</v>
      </c>
      <c r="D9" s="66">
        <f t="shared" si="1"/>
        <v>1.0471204188481675</v>
      </c>
      <c r="E9">
        <v>0</v>
      </c>
      <c r="F9" s="3">
        <f t="shared" si="2"/>
        <v>0</v>
      </c>
      <c r="I9" s="29" t="s">
        <v>120</v>
      </c>
      <c r="J9" s="32">
        <v>26</v>
      </c>
      <c r="K9" s="66">
        <f t="shared" si="3"/>
        <v>13.612565445026178</v>
      </c>
      <c r="L9" s="25">
        <v>0</v>
      </c>
      <c r="M9" s="3">
        <f t="shared" si="4"/>
        <v>0</v>
      </c>
      <c r="N9" s="2"/>
      <c r="P9" s="29" t="s">
        <v>612</v>
      </c>
      <c r="Q9" s="82">
        <v>2</v>
      </c>
      <c r="R9" s="101">
        <f t="shared" si="0"/>
        <v>1.0471204188481675</v>
      </c>
    </row>
    <row r="10" spans="2:18" ht="18" customHeight="1">
      <c r="B10" s="29" t="s">
        <v>92</v>
      </c>
      <c r="C10" s="32">
        <v>1</v>
      </c>
      <c r="D10" s="66">
        <f t="shared" si="1"/>
        <v>0.52356020942408377</v>
      </c>
      <c r="E10">
        <v>0</v>
      </c>
      <c r="F10" s="3">
        <f t="shared" si="2"/>
        <v>0</v>
      </c>
      <c r="I10" s="29" t="s">
        <v>121</v>
      </c>
      <c r="J10" s="32">
        <v>0</v>
      </c>
      <c r="K10" s="66">
        <f t="shared" si="3"/>
        <v>0</v>
      </c>
      <c r="L10" s="25">
        <v>0</v>
      </c>
      <c r="M10" s="3">
        <f t="shared" si="4"/>
        <v>0</v>
      </c>
      <c r="N10" s="2"/>
      <c r="P10" s="29" t="s">
        <v>613</v>
      </c>
      <c r="Q10" s="82">
        <v>6</v>
      </c>
      <c r="R10" s="101">
        <f t="shared" si="0"/>
        <v>3.1413612565445024</v>
      </c>
    </row>
    <row r="11" spans="2:18" ht="18" customHeight="1">
      <c r="B11" s="29" t="s">
        <v>93</v>
      </c>
      <c r="C11" s="32">
        <v>7</v>
      </c>
      <c r="D11" s="66">
        <f t="shared" si="1"/>
        <v>3.664921465968586</v>
      </c>
      <c r="E11">
        <v>2</v>
      </c>
      <c r="F11" s="3">
        <f t="shared" si="2"/>
        <v>1.0471204188481675</v>
      </c>
      <c r="I11" s="29" t="s">
        <v>122</v>
      </c>
      <c r="J11" s="32">
        <v>10</v>
      </c>
      <c r="K11" s="66">
        <f t="shared" si="3"/>
        <v>5.2356020942408374</v>
      </c>
      <c r="L11" s="25">
        <v>0</v>
      </c>
      <c r="M11" s="3">
        <f t="shared" si="4"/>
        <v>0</v>
      </c>
      <c r="N11" s="2"/>
      <c r="P11" s="29" t="s">
        <v>614</v>
      </c>
      <c r="Q11" s="82">
        <v>4</v>
      </c>
      <c r="R11" s="101">
        <f t="shared" si="0"/>
        <v>2.0942408376963351</v>
      </c>
    </row>
    <row r="12" spans="2:18" ht="18" customHeight="1">
      <c r="B12" s="29" t="s">
        <v>94</v>
      </c>
      <c r="C12" s="32">
        <v>17</v>
      </c>
      <c r="D12" s="66">
        <f t="shared" si="1"/>
        <v>8.9005235602094235</v>
      </c>
      <c r="E12">
        <v>0</v>
      </c>
      <c r="F12" s="3">
        <f t="shared" si="2"/>
        <v>0</v>
      </c>
      <c r="I12" s="29" t="s">
        <v>123</v>
      </c>
      <c r="J12" s="32">
        <v>0</v>
      </c>
      <c r="K12" s="66">
        <f t="shared" si="3"/>
        <v>0</v>
      </c>
      <c r="L12" s="25">
        <v>0</v>
      </c>
      <c r="M12" s="3">
        <f t="shared" si="4"/>
        <v>0</v>
      </c>
      <c r="N12" s="2"/>
      <c r="P12" s="29" t="s">
        <v>105</v>
      </c>
      <c r="Q12" s="82">
        <v>3</v>
      </c>
      <c r="R12" s="101">
        <f t="shared" si="0"/>
        <v>1.5706806282722512</v>
      </c>
    </row>
    <row r="13" spans="2:18" ht="18" customHeight="1">
      <c r="B13" s="29" t="s">
        <v>95</v>
      </c>
      <c r="C13" s="32">
        <v>0</v>
      </c>
      <c r="D13" s="66">
        <f t="shared" si="1"/>
        <v>0</v>
      </c>
      <c r="E13">
        <v>0</v>
      </c>
      <c r="F13" s="3">
        <f t="shared" si="2"/>
        <v>0</v>
      </c>
      <c r="I13" s="29" t="s">
        <v>124</v>
      </c>
      <c r="J13" s="32">
        <v>93</v>
      </c>
      <c r="K13" s="66">
        <f t="shared" si="3"/>
        <v>48.691099476439788</v>
      </c>
      <c r="L13" s="25">
        <v>1</v>
      </c>
      <c r="M13" s="3">
        <f t="shared" si="4"/>
        <v>0.52356020942408377</v>
      </c>
      <c r="P13" s="29" t="s">
        <v>106</v>
      </c>
      <c r="Q13" s="82">
        <v>10</v>
      </c>
      <c r="R13" s="101">
        <f t="shared" si="0"/>
        <v>5.2356020942408374</v>
      </c>
    </row>
    <row r="14" spans="2:18" ht="18" customHeight="1">
      <c r="B14" s="29" t="s">
        <v>96</v>
      </c>
      <c r="C14" s="32">
        <v>1</v>
      </c>
      <c r="D14" s="66">
        <f t="shared" si="1"/>
        <v>0.52356020942408377</v>
      </c>
      <c r="E14">
        <v>0</v>
      </c>
      <c r="F14" s="3">
        <f t="shared" si="2"/>
        <v>0</v>
      </c>
      <c r="I14" s="29" t="s">
        <v>125</v>
      </c>
      <c r="J14" s="32">
        <v>32</v>
      </c>
      <c r="K14" s="66">
        <f t="shared" si="3"/>
        <v>16.753926701570681</v>
      </c>
      <c r="L14" s="25">
        <v>2</v>
      </c>
      <c r="M14" s="3">
        <f t="shared" si="4"/>
        <v>1.0471204188481675</v>
      </c>
      <c r="P14" s="29" t="s">
        <v>23</v>
      </c>
      <c r="Q14" s="82">
        <v>3</v>
      </c>
      <c r="R14" s="101">
        <f t="shared" si="0"/>
        <v>1.5706806282722512</v>
      </c>
    </row>
    <row r="15" spans="2:18" ht="18" customHeight="1" thickBot="1">
      <c r="B15" s="29" t="s">
        <v>97</v>
      </c>
      <c r="C15" s="32">
        <v>0</v>
      </c>
      <c r="D15" s="66">
        <f t="shared" si="1"/>
        <v>0</v>
      </c>
      <c r="E15">
        <v>1</v>
      </c>
      <c r="F15" s="3">
        <f t="shared" si="2"/>
        <v>0.52356020942408377</v>
      </c>
      <c r="I15" s="29" t="s">
        <v>126</v>
      </c>
      <c r="J15" s="32">
        <v>1</v>
      </c>
      <c r="K15" s="66">
        <f t="shared" si="3"/>
        <v>0.52356020942408377</v>
      </c>
      <c r="L15" s="25">
        <v>0</v>
      </c>
      <c r="M15" s="3">
        <f t="shared" si="4"/>
        <v>0</v>
      </c>
      <c r="P15" s="77" t="s">
        <v>2</v>
      </c>
      <c r="Q15" s="57">
        <f>SUM(Q4:Q14)</f>
        <v>192</v>
      </c>
      <c r="R15" s="78">
        <f>SUM(R4:R14)</f>
        <v>100.52356020942408</v>
      </c>
    </row>
    <row r="16" spans="2:18" ht="18" customHeight="1" thickTop="1">
      <c r="B16" s="29" t="s">
        <v>98</v>
      </c>
      <c r="C16" s="32">
        <v>0</v>
      </c>
      <c r="D16" s="66">
        <f t="shared" si="1"/>
        <v>0</v>
      </c>
      <c r="E16">
        <v>0</v>
      </c>
      <c r="F16" s="3">
        <f t="shared" si="2"/>
        <v>0</v>
      </c>
      <c r="I16" s="29" t="s">
        <v>127</v>
      </c>
      <c r="J16" s="32">
        <v>0</v>
      </c>
      <c r="K16" s="66">
        <f t="shared" si="3"/>
        <v>0</v>
      </c>
      <c r="L16" s="25">
        <v>0</v>
      </c>
      <c r="M16" s="3">
        <f t="shared" si="4"/>
        <v>0</v>
      </c>
      <c r="P16" s="93" t="s">
        <v>384</v>
      </c>
      <c r="Q16" s="92">
        <v>191</v>
      </c>
      <c r="R16" s="103">
        <v>100</v>
      </c>
    </row>
    <row r="17" spans="2:16" ht="18" customHeight="1">
      <c r="B17" s="29" t="s">
        <v>99</v>
      </c>
      <c r="C17" s="32">
        <v>20</v>
      </c>
      <c r="D17" s="66">
        <f t="shared" si="1"/>
        <v>10.471204188481675</v>
      </c>
      <c r="E17">
        <v>1</v>
      </c>
      <c r="F17" s="3">
        <f t="shared" si="2"/>
        <v>0.52356020942408377</v>
      </c>
      <c r="I17" s="29" t="s">
        <v>128</v>
      </c>
      <c r="J17" s="32">
        <v>6</v>
      </c>
      <c r="K17" s="66">
        <f t="shared" si="3"/>
        <v>3.1413612565445024</v>
      </c>
      <c r="L17" s="25">
        <v>0</v>
      </c>
      <c r="M17" s="3">
        <f t="shared" si="4"/>
        <v>0</v>
      </c>
    </row>
    <row r="18" spans="2:16" ht="18" customHeight="1">
      <c r="B18" s="29" t="s">
        <v>100</v>
      </c>
      <c r="C18" s="32">
        <v>2</v>
      </c>
      <c r="D18" s="66">
        <f t="shared" si="1"/>
        <v>1.0471204188481675</v>
      </c>
      <c r="E18">
        <v>0</v>
      </c>
      <c r="F18" s="3">
        <f t="shared" si="2"/>
        <v>0</v>
      </c>
      <c r="I18" s="29" t="s">
        <v>106</v>
      </c>
      <c r="J18" s="32">
        <v>1</v>
      </c>
      <c r="K18" s="66">
        <f t="shared" si="3"/>
        <v>0.52356020942408377</v>
      </c>
      <c r="L18" s="25">
        <v>1</v>
      </c>
      <c r="M18" s="3">
        <f t="shared" si="4"/>
        <v>0.52356020942408377</v>
      </c>
      <c r="P18" s="47" t="s">
        <v>548</v>
      </c>
    </row>
    <row r="19" spans="2:16" ht="18" customHeight="1">
      <c r="B19" s="29" t="s">
        <v>101</v>
      </c>
      <c r="C19" s="32">
        <v>0</v>
      </c>
      <c r="D19" s="66">
        <f t="shared" si="1"/>
        <v>0</v>
      </c>
      <c r="E19">
        <v>0</v>
      </c>
      <c r="F19" s="3">
        <f t="shared" si="2"/>
        <v>0</v>
      </c>
      <c r="I19" s="29" t="s">
        <v>23</v>
      </c>
      <c r="J19" s="32">
        <v>3</v>
      </c>
      <c r="K19" s="66">
        <f t="shared" si="3"/>
        <v>1.5706806282722512</v>
      </c>
      <c r="L19" s="25">
        <v>0</v>
      </c>
      <c r="M19" s="3">
        <f t="shared" si="4"/>
        <v>0</v>
      </c>
      <c r="P19" s="29" t="s">
        <v>827</v>
      </c>
    </row>
    <row r="20" spans="2:16" ht="18" customHeight="1">
      <c r="B20" s="29" t="s">
        <v>102</v>
      </c>
      <c r="C20" s="32">
        <v>19</v>
      </c>
      <c r="D20" s="66">
        <f t="shared" si="1"/>
        <v>9.9476439790575917</v>
      </c>
      <c r="E20">
        <v>1</v>
      </c>
      <c r="F20" s="3">
        <f t="shared" si="2"/>
        <v>0.52356020942408377</v>
      </c>
      <c r="I20" s="30" t="s">
        <v>2</v>
      </c>
      <c r="J20" s="33">
        <v>191</v>
      </c>
      <c r="K20" s="67">
        <v>100</v>
      </c>
      <c r="L20" s="20">
        <v>5</v>
      </c>
      <c r="M20" s="21">
        <v>100</v>
      </c>
    </row>
    <row r="21" spans="2:16" ht="18" customHeight="1">
      <c r="B21" s="29" t="s">
        <v>103</v>
      </c>
      <c r="C21" s="32">
        <v>3</v>
      </c>
      <c r="D21" s="66">
        <f t="shared" si="1"/>
        <v>1.5706806282722512</v>
      </c>
      <c r="E21">
        <v>0</v>
      </c>
      <c r="F21" s="3">
        <f t="shared" si="2"/>
        <v>0</v>
      </c>
      <c r="I21" s="47" t="s">
        <v>548</v>
      </c>
      <c r="J21" s="1"/>
      <c r="L21" s="12"/>
      <c r="M21" s="12"/>
    </row>
    <row r="22" spans="2:16" ht="18" customHeight="1">
      <c r="B22" s="29" t="s">
        <v>104</v>
      </c>
      <c r="C22" s="32">
        <v>51</v>
      </c>
      <c r="D22" s="66">
        <f t="shared" si="1"/>
        <v>26.701570680628272</v>
      </c>
      <c r="E22">
        <v>2</v>
      </c>
      <c r="F22" s="3">
        <f t="shared" si="2"/>
        <v>1.0471204188481675</v>
      </c>
    </row>
    <row r="23" spans="2:16" ht="18" customHeight="1">
      <c r="B23" s="29" t="s">
        <v>23</v>
      </c>
      <c r="C23" s="32">
        <v>9</v>
      </c>
      <c r="D23" s="66">
        <f t="shared" si="1"/>
        <v>4.7120418848167542</v>
      </c>
      <c r="E23">
        <v>180</v>
      </c>
      <c r="F23" s="3">
        <f t="shared" si="2"/>
        <v>94.240837696335078</v>
      </c>
      <c r="I23" s="29" t="s">
        <v>597</v>
      </c>
      <c r="J23" s="29"/>
      <c r="K23" s="29"/>
      <c r="L23" s="29"/>
      <c r="M23" s="29"/>
    </row>
    <row r="24" spans="2:16" ht="18" customHeight="1">
      <c r="B24" s="30" t="s">
        <v>2</v>
      </c>
      <c r="C24" s="33">
        <v>191</v>
      </c>
      <c r="D24" s="67">
        <v>100</v>
      </c>
      <c r="E24" s="20">
        <v>191</v>
      </c>
      <c r="F24" s="21">
        <v>100</v>
      </c>
    </row>
    <row r="25" spans="2:16" ht="18" customHeight="1">
      <c r="B25" s="47" t="s">
        <v>548</v>
      </c>
      <c r="I25" s="68"/>
      <c r="J25" s="69" t="s">
        <v>526</v>
      </c>
      <c r="K25" s="70"/>
      <c r="L25" s="68" t="s">
        <v>544</v>
      </c>
      <c r="M25" s="68"/>
    </row>
    <row r="26" spans="2:16" ht="18" customHeight="1">
      <c r="B26" s="47"/>
      <c r="I26" s="71"/>
      <c r="J26" s="72" t="s">
        <v>24</v>
      </c>
      <c r="K26" s="73" t="s">
        <v>25</v>
      </c>
      <c r="L26" s="71" t="s">
        <v>24</v>
      </c>
      <c r="M26" s="71" t="s">
        <v>25</v>
      </c>
    </row>
    <row r="27" spans="2:16" ht="18" customHeight="1">
      <c r="B27" s="29" t="s">
        <v>574</v>
      </c>
      <c r="C27" s="29"/>
      <c r="D27" s="29"/>
      <c r="E27" s="29"/>
      <c r="F27" s="29"/>
      <c r="I27" s="29" t="s">
        <v>521</v>
      </c>
      <c r="J27" s="87">
        <v>23</v>
      </c>
      <c r="K27" s="66">
        <f>J27/191*100</f>
        <v>12.041884816753926</v>
      </c>
      <c r="L27">
        <v>0</v>
      </c>
      <c r="M27" s="3">
        <f>L27/191*100</f>
        <v>0</v>
      </c>
    </row>
    <row r="28" spans="2:16" ht="18" customHeight="1">
      <c r="I28" s="29" t="s">
        <v>676</v>
      </c>
      <c r="J28" s="87">
        <v>44</v>
      </c>
      <c r="K28" s="66">
        <f t="shared" ref="K28:K35" si="5">J28/191*100</f>
        <v>23.036649214659686</v>
      </c>
      <c r="L28">
        <v>1</v>
      </c>
      <c r="M28" s="3">
        <f t="shared" ref="M28:M35" si="6">L28/191*100</f>
        <v>0.52356020942408377</v>
      </c>
    </row>
    <row r="29" spans="2:16" ht="18" customHeight="1">
      <c r="B29" s="85"/>
      <c r="C29" s="69" t="s">
        <v>526</v>
      </c>
      <c r="D29" s="70"/>
      <c r="E29" s="68" t="s">
        <v>544</v>
      </c>
      <c r="F29" s="68"/>
      <c r="I29" s="29" t="s">
        <v>677</v>
      </c>
      <c r="J29" s="87">
        <v>27</v>
      </c>
      <c r="K29" s="66">
        <f t="shared" si="5"/>
        <v>14.136125654450263</v>
      </c>
      <c r="L29">
        <v>4</v>
      </c>
      <c r="M29" s="3">
        <f t="shared" si="6"/>
        <v>2.0942408376963351</v>
      </c>
    </row>
    <row r="30" spans="2:16" ht="18" customHeight="1">
      <c r="B30" s="71"/>
      <c r="C30" s="72" t="s">
        <v>24</v>
      </c>
      <c r="D30" s="73" t="s">
        <v>25</v>
      </c>
      <c r="E30" s="71" t="s">
        <v>24</v>
      </c>
      <c r="F30" s="71" t="s">
        <v>25</v>
      </c>
      <c r="I30" s="29" t="s">
        <v>678</v>
      </c>
      <c r="J30" s="87">
        <v>24</v>
      </c>
      <c r="K30" s="66">
        <f t="shared" si="5"/>
        <v>12.56544502617801</v>
      </c>
      <c r="L30">
        <v>2</v>
      </c>
      <c r="M30" s="3">
        <f t="shared" si="6"/>
        <v>1.0471204188481675</v>
      </c>
    </row>
    <row r="31" spans="2:16" ht="18" customHeight="1">
      <c r="B31" s="29" t="s">
        <v>107</v>
      </c>
      <c r="C31" s="65">
        <v>74</v>
      </c>
      <c r="D31" s="66">
        <v>39.0625</v>
      </c>
      <c r="E31" s="25">
        <v>2</v>
      </c>
      <c r="F31" s="3">
        <f>E31/191*100</f>
        <v>1.0471204188481675</v>
      </c>
      <c r="I31" s="29" t="s">
        <v>679</v>
      </c>
      <c r="J31" s="87">
        <v>29</v>
      </c>
      <c r="K31" s="66">
        <f t="shared" si="5"/>
        <v>15.183246073298429</v>
      </c>
      <c r="L31">
        <v>1</v>
      </c>
      <c r="M31" s="3">
        <f t="shared" si="6"/>
        <v>0.52356020942408377</v>
      </c>
    </row>
    <row r="32" spans="2:16" ht="18" customHeight="1">
      <c r="B32" s="29" t="s">
        <v>108</v>
      </c>
      <c r="C32" s="65">
        <v>12</v>
      </c>
      <c r="D32" s="66">
        <v>6.25</v>
      </c>
      <c r="E32" s="25">
        <v>0</v>
      </c>
      <c r="F32" s="3">
        <f t="shared" ref="F32:F41" si="7">E32/191*100</f>
        <v>0</v>
      </c>
      <c r="I32" s="29" t="s">
        <v>680</v>
      </c>
      <c r="J32" s="87">
        <v>25</v>
      </c>
      <c r="K32" s="66">
        <f t="shared" si="5"/>
        <v>13.089005235602095</v>
      </c>
      <c r="L32">
        <v>0</v>
      </c>
      <c r="M32" s="3">
        <f t="shared" si="6"/>
        <v>0</v>
      </c>
    </row>
    <row r="33" spans="2:13" ht="18" customHeight="1">
      <c r="B33" s="29" t="s">
        <v>109</v>
      </c>
      <c r="C33" s="65">
        <v>1</v>
      </c>
      <c r="D33" s="66">
        <v>0.52083333333333304</v>
      </c>
      <c r="E33" s="25">
        <v>0</v>
      </c>
      <c r="F33" s="3">
        <f t="shared" si="7"/>
        <v>0</v>
      </c>
      <c r="I33" s="29" t="s">
        <v>681</v>
      </c>
      <c r="J33" s="87">
        <v>9</v>
      </c>
      <c r="K33" s="66">
        <f t="shared" si="5"/>
        <v>4.7120418848167542</v>
      </c>
      <c r="L33">
        <v>1</v>
      </c>
      <c r="M33" s="3">
        <f t="shared" si="6"/>
        <v>0.52356020942408377</v>
      </c>
    </row>
    <row r="34" spans="2:13" ht="18" customHeight="1">
      <c r="B34" s="29" t="s">
        <v>110</v>
      </c>
      <c r="C34" s="65">
        <v>8</v>
      </c>
      <c r="D34" s="66">
        <v>4.1666666666666696</v>
      </c>
      <c r="E34" s="25">
        <v>0</v>
      </c>
      <c r="F34" s="3">
        <f t="shared" si="7"/>
        <v>0</v>
      </c>
      <c r="I34" s="29" t="s">
        <v>682</v>
      </c>
      <c r="J34" s="87">
        <v>6</v>
      </c>
      <c r="K34" s="66">
        <f t="shared" si="5"/>
        <v>3.1413612565445024</v>
      </c>
      <c r="L34">
        <v>0</v>
      </c>
      <c r="M34" s="3">
        <f t="shared" si="6"/>
        <v>0</v>
      </c>
    </row>
    <row r="35" spans="2:13" ht="18" customHeight="1">
      <c r="B35" s="29" t="s">
        <v>111</v>
      </c>
      <c r="C35" s="65">
        <v>29</v>
      </c>
      <c r="D35" s="66">
        <v>15.1041666666667</v>
      </c>
      <c r="E35" s="25">
        <v>1</v>
      </c>
      <c r="F35" s="3">
        <f t="shared" si="7"/>
        <v>0.52356020942408377</v>
      </c>
      <c r="I35" s="29" t="s">
        <v>23</v>
      </c>
      <c r="J35" s="87">
        <v>4</v>
      </c>
      <c r="K35" s="66">
        <f t="shared" si="5"/>
        <v>2.0942408376963351</v>
      </c>
      <c r="L35">
        <v>182</v>
      </c>
      <c r="M35" s="3">
        <f t="shared" si="6"/>
        <v>95.287958115183244</v>
      </c>
    </row>
    <row r="36" spans="2:13" ht="18" customHeight="1">
      <c r="B36" s="29" t="s">
        <v>112</v>
      </c>
      <c r="C36" s="65">
        <v>4</v>
      </c>
      <c r="D36" s="66">
        <v>2.0833333333333299</v>
      </c>
      <c r="E36" s="25">
        <v>1</v>
      </c>
      <c r="F36" s="3">
        <f t="shared" si="7"/>
        <v>0.52356020942408377</v>
      </c>
      <c r="I36" s="30" t="s">
        <v>2</v>
      </c>
      <c r="J36" s="33">
        <v>191</v>
      </c>
      <c r="K36" s="67">
        <v>100</v>
      </c>
      <c r="L36" s="20">
        <v>9</v>
      </c>
      <c r="M36" s="21">
        <v>100</v>
      </c>
    </row>
    <row r="37" spans="2:13" ht="18" customHeight="1">
      <c r="B37" s="29" t="s">
        <v>113</v>
      </c>
      <c r="C37" s="65">
        <v>1</v>
      </c>
      <c r="D37" s="66">
        <v>0.52083333333333304</v>
      </c>
      <c r="E37" s="25">
        <v>0</v>
      </c>
      <c r="F37" s="3">
        <f t="shared" si="7"/>
        <v>0</v>
      </c>
    </row>
    <row r="38" spans="2:13" ht="18" customHeight="1">
      <c r="B38" s="29" t="s">
        <v>114</v>
      </c>
      <c r="C38" s="65">
        <v>3</v>
      </c>
      <c r="D38" s="66">
        <v>1.5625</v>
      </c>
      <c r="E38" s="25">
        <v>0</v>
      </c>
      <c r="F38" s="3">
        <f t="shared" si="7"/>
        <v>0</v>
      </c>
      <c r="I38" s="68"/>
      <c r="J38" s="69" t="s">
        <v>526</v>
      </c>
      <c r="K38" s="70"/>
      <c r="L38" s="68" t="s">
        <v>544</v>
      </c>
    </row>
    <row r="39" spans="2:13" ht="18" customHeight="1">
      <c r="B39" s="29" t="s">
        <v>115</v>
      </c>
      <c r="C39" s="65">
        <v>6</v>
      </c>
      <c r="D39" s="66">
        <v>3.125</v>
      </c>
      <c r="E39" s="25">
        <v>1</v>
      </c>
      <c r="F39" s="3">
        <f t="shared" si="7"/>
        <v>0.52356020942408377</v>
      </c>
      <c r="I39" s="74"/>
      <c r="J39" s="72" t="s">
        <v>24</v>
      </c>
      <c r="K39" s="73"/>
      <c r="L39" s="71" t="s">
        <v>24</v>
      </c>
    </row>
    <row r="40" spans="2:13" ht="18" customHeight="1">
      <c r="B40" s="29" t="s">
        <v>106</v>
      </c>
      <c r="C40" s="65">
        <v>42</v>
      </c>
      <c r="D40" s="66">
        <v>21.875</v>
      </c>
      <c r="E40" s="25">
        <v>2</v>
      </c>
      <c r="F40" s="3">
        <f t="shared" si="7"/>
        <v>1.0471204188481675</v>
      </c>
      <c r="I40" s="29" t="s">
        <v>48</v>
      </c>
      <c r="J40" s="32">
        <v>5.9</v>
      </c>
      <c r="K40" s="98"/>
      <c r="L40">
        <v>5.3</v>
      </c>
    </row>
    <row r="41" spans="2:13" ht="18" customHeight="1">
      <c r="B41" s="29" t="s">
        <v>23</v>
      </c>
      <c r="C41" s="65">
        <v>11</v>
      </c>
      <c r="D41" s="66">
        <v>5.7291666666666696</v>
      </c>
      <c r="E41" s="25">
        <v>184</v>
      </c>
      <c r="F41" s="3">
        <f t="shared" si="7"/>
        <v>96.33507853403141</v>
      </c>
      <c r="I41" s="74" t="s">
        <v>49</v>
      </c>
      <c r="J41" s="75">
        <v>5.8</v>
      </c>
      <c r="K41" s="99"/>
      <c r="L41" s="18">
        <v>4.0999999999999996</v>
      </c>
    </row>
    <row r="42" spans="2:13" ht="18" customHeight="1">
      <c r="B42" s="30" t="s">
        <v>2</v>
      </c>
      <c r="C42" s="33">
        <v>191</v>
      </c>
      <c r="D42" s="67">
        <v>100</v>
      </c>
      <c r="E42" s="20">
        <v>191</v>
      </c>
      <c r="F42" s="21">
        <v>100</v>
      </c>
      <c r="I42" s="47" t="s">
        <v>548</v>
      </c>
    </row>
    <row r="43" spans="2:13" ht="18" customHeight="1">
      <c r="B43" s="47" t="s">
        <v>548</v>
      </c>
    </row>
    <row r="44" spans="2:13" ht="18" customHeight="1"/>
    <row r="45" spans="2:13" ht="18" customHeight="1"/>
    <row r="46" spans="2:13" ht="18" customHeight="1"/>
    <row r="47" spans="2:13" ht="18" customHeight="1"/>
    <row r="48" spans="2:13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（問2-3～7）</oddFooter>
  </headerFooter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B1:L99"/>
  <sheetViews>
    <sheetView workbookViewId="0"/>
  </sheetViews>
  <sheetFormatPr defaultRowHeight="13.5"/>
  <cols>
    <col min="2" max="2" width="23.5" style="29" customWidth="1"/>
    <col min="4" max="4" width="9" customWidth="1"/>
    <col min="6" max="6" width="9" style="29"/>
    <col min="8" max="8" width="32" style="29" customWidth="1"/>
    <col min="10" max="10" width="9.5" bestFit="1" customWidth="1"/>
    <col min="14" max="14" width="10.5" bestFit="1" customWidth="1"/>
  </cols>
  <sheetData>
    <row r="1" spans="2:12" ht="18" customHeight="1">
      <c r="B1" s="29" t="s">
        <v>606</v>
      </c>
      <c r="L1" s="10"/>
    </row>
    <row r="2" spans="2:12" ht="18" customHeight="1">
      <c r="B2" s="47" t="s">
        <v>548</v>
      </c>
      <c r="L2" s="10"/>
    </row>
    <row r="3" spans="2:12" ht="18" customHeight="1"/>
    <row r="4" spans="2:12" ht="18" customHeight="1">
      <c r="B4" s="30" t="s">
        <v>129</v>
      </c>
      <c r="C4" s="36" t="s">
        <v>24</v>
      </c>
      <c r="D4" s="37" t="s">
        <v>25</v>
      </c>
      <c r="G4" s="64"/>
      <c r="H4" s="30" t="s">
        <v>131</v>
      </c>
      <c r="I4" s="36" t="s">
        <v>24</v>
      </c>
      <c r="J4" s="37" t="s">
        <v>25</v>
      </c>
    </row>
    <row r="5" spans="2:12" ht="18" customHeight="1">
      <c r="B5" s="104">
        <v>0</v>
      </c>
      <c r="C5" s="34">
        <v>0</v>
      </c>
      <c r="D5" s="3">
        <v>0</v>
      </c>
      <c r="H5" s="29" t="s">
        <v>528</v>
      </c>
      <c r="I5" s="82">
        <v>69</v>
      </c>
      <c r="J5" s="3">
        <f>I5/191*100</f>
        <v>36.125654450261777</v>
      </c>
    </row>
    <row r="6" spans="2:12" ht="18" customHeight="1">
      <c r="B6" s="104">
        <v>1</v>
      </c>
      <c r="C6" s="82">
        <v>1</v>
      </c>
      <c r="D6" s="3">
        <v>0.52083333333333304</v>
      </c>
      <c r="H6" s="29" t="s">
        <v>691</v>
      </c>
      <c r="I6" s="82">
        <v>36</v>
      </c>
      <c r="J6" s="3">
        <f t="shared" ref="J6:J18" si="0">I6/191*100</f>
        <v>18.848167539267017</v>
      </c>
    </row>
    <row r="7" spans="2:12" ht="18" customHeight="1">
      <c r="B7" s="104">
        <v>2</v>
      </c>
      <c r="C7" s="82">
        <v>4</v>
      </c>
      <c r="D7" s="3">
        <v>2.0833333333333299</v>
      </c>
      <c r="H7" s="29" t="s">
        <v>692</v>
      </c>
      <c r="I7" s="82">
        <v>2</v>
      </c>
      <c r="J7" s="3">
        <f t="shared" si="0"/>
        <v>1.0471204188481675</v>
      </c>
    </row>
    <row r="8" spans="2:12" ht="18" customHeight="1">
      <c r="B8" s="104">
        <v>3</v>
      </c>
      <c r="C8" s="82">
        <v>6</v>
      </c>
      <c r="D8" s="3">
        <v>3.125</v>
      </c>
      <c r="H8" s="29" t="s">
        <v>693</v>
      </c>
      <c r="I8" s="82">
        <v>11</v>
      </c>
      <c r="J8" s="3">
        <f t="shared" si="0"/>
        <v>5.7591623036649215</v>
      </c>
    </row>
    <row r="9" spans="2:12" ht="18" customHeight="1">
      <c r="B9" s="104">
        <v>4</v>
      </c>
      <c r="C9" s="82">
        <v>15</v>
      </c>
      <c r="D9" s="3">
        <v>7.8125</v>
      </c>
      <c r="H9" s="29" t="s">
        <v>694</v>
      </c>
      <c r="I9" s="82">
        <v>24</v>
      </c>
      <c r="J9" s="3">
        <f t="shared" si="0"/>
        <v>12.56544502617801</v>
      </c>
    </row>
    <row r="10" spans="2:12" ht="18" customHeight="1">
      <c r="B10" s="104">
        <v>5</v>
      </c>
      <c r="C10" s="82">
        <v>148</v>
      </c>
      <c r="D10" s="3">
        <v>77.6041666666667</v>
      </c>
      <c r="H10" s="29" t="s">
        <v>695</v>
      </c>
      <c r="I10" s="82">
        <v>17</v>
      </c>
      <c r="J10" s="3">
        <f t="shared" si="0"/>
        <v>8.9005235602094235</v>
      </c>
    </row>
    <row r="11" spans="2:12" ht="18" customHeight="1">
      <c r="B11" s="104">
        <v>6</v>
      </c>
      <c r="C11" s="82">
        <v>14</v>
      </c>
      <c r="D11" s="3">
        <v>7.2916666666666696</v>
      </c>
      <c r="H11" s="29" t="s">
        <v>696</v>
      </c>
      <c r="I11" s="82">
        <v>2</v>
      </c>
      <c r="J11" s="3">
        <f t="shared" si="0"/>
        <v>1.0471204188481675</v>
      </c>
    </row>
    <row r="12" spans="2:12" ht="18" customHeight="1">
      <c r="B12" s="104">
        <v>7</v>
      </c>
      <c r="C12" s="34">
        <v>0</v>
      </c>
      <c r="D12" s="3">
        <v>0</v>
      </c>
      <c r="H12" s="29" t="s">
        <v>697</v>
      </c>
      <c r="I12" s="82">
        <v>1</v>
      </c>
      <c r="J12" s="3">
        <f t="shared" si="0"/>
        <v>0.52356020942408377</v>
      </c>
    </row>
    <row r="13" spans="2:12" ht="18" customHeight="1">
      <c r="B13" s="29" t="s">
        <v>23</v>
      </c>
      <c r="C13" s="34">
        <v>2</v>
      </c>
      <c r="D13" s="3">
        <v>1.0416666666666701</v>
      </c>
      <c r="H13" s="29" t="s">
        <v>698</v>
      </c>
      <c r="I13" s="34">
        <v>0</v>
      </c>
      <c r="J13" s="3">
        <f t="shared" si="0"/>
        <v>0</v>
      </c>
    </row>
    <row r="14" spans="2:12" ht="18" customHeight="1">
      <c r="B14" s="29" t="s">
        <v>247</v>
      </c>
      <c r="C14" s="34">
        <v>1</v>
      </c>
      <c r="D14" s="3">
        <v>0.52083333333333304</v>
      </c>
      <c r="H14" s="29" t="s">
        <v>699</v>
      </c>
      <c r="I14" s="34">
        <v>0</v>
      </c>
      <c r="J14" s="3">
        <f t="shared" si="0"/>
        <v>0</v>
      </c>
    </row>
    <row r="15" spans="2:12" ht="18" customHeight="1">
      <c r="B15" s="30" t="s">
        <v>2</v>
      </c>
      <c r="C15" s="35">
        <v>191</v>
      </c>
      <c r="D15" s="21">
        <v>100</v>
      </c>
      <c r="H15" s="29" t="s">
        <v>700</v>
      </c>
      <c r="I15" s="34">
        <v>0</v>
      </c>
      <c r="J15" s="3">
        <f t="shared" si="0"/>
        <v>0</v>
      </c>
    </row>
    <row r="16" spans="2:12" ht="18" customHeight="1">
      <c r="H16" s="29" t="s">
        <v>132</v>
      </c>
      <c r="I16" s="82">
        <v>20</v>
      </c>
      <c r="J16" s="3">
        <f t="shared" si="0"/>
        <v>10.471204188481675</v>
      </c>
    </row>
    <row r="17" spans="2:10" ht="18" customHeight="1">
      <c r="B17" s="30"/>
      <c r="C17" s="83" t="s">
        <v>683</v>
      </c>
      <c r="H17" s="29" t="s">
        <v>385</v>
      </c>
      <c r="I17" s="82">
        <v>5</v>
      </c>
      <c r="J17" s="3">
        <f t="shared" si="0"/>
        <v>2.6178010471204187</v>
      </c>
    </row>
    <row r="18" spans="2:10" ht="18" customHeight="1">
      <c r="B18" s="29" t="s">
        <v>48</v>
      </c>
      <c r="C18" s="32">
        <v>4.8499999999999996</v>
      </c>
      <c r="H18" s="29" t="s">
        <v>23</v>
      </c>
      <c r="I18" s="34">
        <v>4</v>
      </c>
      <c r="J18" s="3">
        <f t="shared" si="0"/>
        <v>2.0942408376963351</v>
      </c>
    </row>
    <row r="19" spans="2:10" ht="18" customHeight="1">
      <c r="B19" s="29" t="s">
        <v>49</v>
      </c>
      <c r="C19" s="32">
        <v>0.73</v>
      </c>
      <c r="H19" s="30" t="s">
        <v>2</v>
      </c>
      <c r="I19" s="35">
        <v>191</v>
      </c>
      <c r="J19" s="21">
        <v>100</v>
      </c>
    </row>
    <row r="20" spans="2:10" ht="18" customHeight="1">
      <c r="B20" s="29" t="s">
        <v>65</v>
      </c>
      <c r="C20" s="32">
        <v>4.8499999999999996</v>
      </c>
    </row>
    <row r="21" spans="2:10" ht="18" customHeight="1">
      <c r="B21" s="74" t="s">
        <v>64</v>
      </c>
      <c r="C21" s="75">
        <v>0.73</v>
      </c>
      <c r="H21" s="47" t="s">
        <v>549</v>
      </c>
    </row>
    <row r="22" spans="2:10" ht="18" customHeight="1">
      <c r="F22" s="47"/>
    </row>
    <row r="23" spans="2:10" ht="18" customHeight="1">
      <c r="B23" s="30" t="s">
        <v>130</v>
      </c>
      <c r="C23" s="36" t="s">
        <v>24</v>
      </c>
      <c r="D23" s="37" t="s">
        <v>25</v>
      </c>
    </row>
    <row r="24" spans="2:10" ht="18" customHeight="1">
      <c r="B24" s="29" t="s">
        <v>607</v>
      </c>
      <c r="C24" s="34">
        <v>0</v>
      </c>
      <c r="D24" s="3">
        <f>C24/191*100</f>
        <v>0</v>
      </c>
    </row>
    <row r="25" spans="2:10" ht="18" customHeight="1">
      <c r="B25" s="29" t="s">
        <v>608</v>
      </c>
      <c r="C25" s="88">
        <v>11</v>
      </c>
      <c r="D25" s="3">
        <f t="shared" ref="D25:D33" si="1">C25/191*100</f>
        <v>5.7591623036649215</v>
      </c>
    </row>
    <row r="26" spans="2:10" ht="18" customHeight="1">
      <c r="B26" s="29" t="s">
        <v>685</v>
      </c>
      <c r="C26" s="88">
        <v>10</v>
      </c>
      <c r="D26" s="3">
        <f t="shared" si="1"/>
        <v>5.2356020942408374</v>
      </c>
    </row>
    <row r="27" spans="2:10" ht="18" customHeight="1">
      <c r="B27" s="29" t="s">
        <v>686</v>
      </c>
      <c r="C27" s="88">
        <v>25</v>
      </c>
      <c r="D27" s="3">
        <f t="shared" si="1"/>
        <v>13.089005235602095</v>
      </c>
    </row>
    <row r="28" spans="2:10" ht="18" customHeight="1">
      <c r="B28" s="29" t="s">
        <v>687</v>
      </c>
      <c r="C28" s="88">
        <v>24</v>
      </c>
      <c r="D28" s="3">
        <f t="shared" si="1"/>
        <v>12.56544502617801</v>
      </c>
    </row>
    <row r="29" spans="2:10" ht="18" customHeight="1">
      <c r="B29" s="29" t="s">
        <v>688</v>
      </c>
      <c r="C29" s="88">
        <v>58</v>
      </c>
      <c r="D29" s="3">
        <f t="shared" si="1"/>
        <v>30.366492146596858</v>
      </c>
    </row>
    <row r="30" spans="2:10" ht="18" customHeight="1">
      <c r="B30" s="29" t="s">
        <v>689</v>
      </c>
      <c r="C30" s="88">
        <v>21</v>
      </c>
      <c r="D30" s="3">
        <f t="shared" si="1"/>
        <v>10.99476439790576</v>
      </c>
    </row>
    <row r="31" spans="2:10" ht="18" customHeight="1">
      <c r="B31" s="29" t="s">
        <v>690</v>
      </c>
      <c r="C31" s="88">
        <v>23</v>
      </c>
      <c r="D31" s="3">
        <f t="shared" si="1"/>
        <v>12.041884816753926</v>
      </c>
    </row>
    <row r="32" spans="2:10" ht="18" customHeight="1">
      <c r="B32" s="29" t="s">
        <v>701</v>
      </c>
      <c r="C32" s="88">
        <v>6</v>
      </c>
      <c r="D32" s="3">
        <f t="shared" si="1"/>
        <v>3.1413612565445024</v>
      </c>
    </row>
    <row r="33" spans="2:4" ht="18" customHeight="1">
      <c r="B33" s="29" t="s">
        <v>23</v>
      </c>
      <c r="C33" s="88">
        <v>13</v>
      </c>
      <c r="D33" s="3">
        <f t="shared" si="1"/>
        <v>6.8062827225130889</v>
      </c>
    </row>
    <row r="34" spans="2:4" ht="18" customHeight="1">
      <c r="B34" s="30" t="s">
        <v>2</v>
      </c>
      <c r="C34" s="35">
        <v>191</v>
      </c>
      <c r="D34" s="21">
        <v>100</v>
      </c>
    </row>
    <row r="35" spans="2:4" ht="18" customHeight="1"/>
    <row r="36" spans="2:4" ht="18" customHeight="1">
      <c r="B36" s="30"/>
      <c r="C36" s="83" t="s">
        <v>684</v>
      </c>
    </row>
    <row r="37" spans="2:4" ht="18" customHeight="1">
      <c r="B37" s="29" t="s">
        <v>48</v>
      </c>
      <c r="C37" s="32">
        <v>28.7</v>
      </c>
    </row>
    <row r="38" spans="2:4" ht="18" customHeight="1">
      <c r="B38" s="29" t="s">
        <v>49</v>
      </c>
      <c r="C38" s="32">
        <v>10.199999999999999</v>
      </c>
    </row>
    <row r="39" spans="2:4" ht="18" customHeight="1">
      <c r="B39" s="29" t="s">
        <v>65</v>
      </c>
      <c r="C39" s="32">
        <v>28.7</v>
      </c>
    </row>
    <row r="40" spans="2:4" ht="18" customHeight="1">
      <c r="B40" s="74" t="s">
        <v>64</v>
      </c>
      <c r="C40" s="75">
        <v>10.199999999999999</v>
      </c>
    </row>
    <row r="41" spans="2:4" ht="18" customHeight="1"/>
    <row r="42" spans="2:4" ht="18" customHeight="1"/>
    <row r="43" spans="2:4" ht="18" customHeight="1"/>
    <row r="44" spans="2:4" ht="18" customHeight="1"/>
    <row r="45" spans="2:4" ht="18" customHeight="1"/>
    <row r="46" spans="2:4" ht="18" customHeight="1"/>
    <row r="47" spans="2:4" ht="18" customHeight="1"/>
    <row r="48" spans="2: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</sheetData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
　単純集計表（本人票）　/　6　本人の世帯について</oddHeader>
    <oddFooter>&amp;C&amp;"HG丸ｺﾞｼｯｸM-PRO,標準"&amp;10&amp;P / &amp;N ページ　（問2-8）</oddFoot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35</vt:i4>
      </vt:variant>
      <vt:variant>
        <vt:lpstr>名前付き一覧</vt:lpstr>
      </vt:variant>
      <vt:variant>
        <vt:i4>15</vt:i4>
      </vt:variant>
    </vt:vector>
  </HeadingPairs>
  <TitlesOfParts>
    <vt:vector size="50" baseType="lpstr">
      <vt:lpstr>表紙</vt:lpstr>
      <vt:lpstr>問1-1</vt:lpstr>
      <vt:lpstr>問1-2</vt:lpstr>
      <vt:lpstr>問1-3</vt:lpstr>
      <vt:lpstr>問1-4</vt:lpstr>
      <vt:lpstr>問1-5</vt:lpstr>
      <vt:lpstr>問2-1･2</vt:lpstr>
      <vt:lpstr>問2-3～7</vt:lpstr>
      <vt:lpstr>問2-8</vt:lpstr>
      <vt:lpstr>問2-9</vt:lpstr>
      <vt:lpstr>問2-10～14</vt:lpstr>
      <vt:lpstr>問2-15･16</vt:lpstr>
      <vt:lpstr>問2-17～19</vt:lpstr>
      <vt:lpstr>問2-20</vt:lpstr>
      <vt:lpstr>問2-21～24</vt:lpstr>
      <vt:lpstr>問3-1</vt:lpstr>
      <vt:lpstr>問3-2</vt:lpstr>
      <vt:lpstr>問3-3</vt:lpstr>
      <vt:lpstr>問3-4</vt:lpstr>
      <vt:lpstr>問3-5</vt:lpstr>
      <vt:lpstr>問4-1</vt:lpstr>
      <vt:lpstr>問4-2</vt:lpstr>
      <vt:lpstr>問5-1～3</vt:lpstr>
      <vt:lpstr>問5-4</vt:lpstr>
      <vt:lpstr>問5-5</vt:lpstr>
      <vt:lpstr>問5-6</vt:lpstr>
      <vt:lpstr>問5-7</vt:lpstr>
      <vt:lpstr>問5-8～10</vt:lpstr>
      <vt:lpstr>問5-11</vt:lpstr>
      <vt:lpstr>問5-12</vt:lpstr>
      <vt:lpstr>問6-1～3</vt:lpstr>
      <vt:lpstr>問6-2（市町村別）</vt:lpstr>
      <vt:lpstr>問6-4･5</vt:lpstr>
      <vt:lpstr>問6-6</vt:lpstr>
      <vt:lpstr>Sheet1</vt:lpstr>
      <vt:lpstr>表紙!Print_Area</vt:lpstr>
      <vt:lpstr>'問1-1'!Print_Area</vt:lpstr>
      <vt:lpstr>'問1-3'!Print_Area</vt:lpstr>
      <vt:lpstr>'問2-10～14'!Print_Area</vt:lpstr>
      <vt:lpstr>'問2-15･16'!Print_Area</vt:lpstr>
      <vt:lpstr>'問2-21～24'!Print_Area</vt:lpstr>
      <vt:lpstr>'問2-3～7'!Print_Area</vt:lpstr>
      <vt:lpstr>'問3-5'!Print_Area</vt:lpstr>
      <vt:lpstr>'問5-12'!Print_Area</vt:lpstr>
      <vt:lpstr>'問5-4'!Print_Area</vt:lpstr>
      <vt:lpstr>'問5-8～10'!Print_Area</vt:lpstr>
      <vt:lpstr>'問6-1～3'!Print_Area</vt:lpstr>
      <vt:lpstr>'問6-2（市町村別）'!Print_Area</vt:lpstr>
      <vt:lpstr>'問6-4･5'!Print_Area</vt:lpstr>
      <vt:lpstr>'問6-6'!Print_Area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2012-03-28T03:16:08Z</dcterms:created>
  <dcterms:modified xsi:type="dcterms:W3CDTF">2012-05-28T02:35:32Z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