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10245" yWindow="-15" windowWidth="10290" windowHeight="7755"/>
  </bookViews>
  <sheets>
    <sheet name="表紙" sheetId="29" r:id="rId1"/>
    <sheet name="問1－1" sheetId="27" r:id="rId2"/>
    <sheet name="問1－2" sheetId="21" r:id="rId3"/>
    <sheet name="問1－3" sheetId="15" r:id="rId4"/>
    <sheet name="問1－4" sheetId="30" r:id="rId5"/>
    <sheet name="問1－5" sheetId="31" r:id="rId6"/>
    <sheet name="問1－6" sheetId="32" r:id="rId7"/>
    <sheet name="問2－1～問2－2" sheetId="8" r:id="rId8"/>
    <sheet name="問2－3～問2－7" sheetId="17" r:id="rId9"/>
    <sheet name="問2－8～問2－9" sheetId="5" r:id="rId10"/>
    <sheet name="問2－10" sheetId="18" r:id="rId11"/>
    <sheet name="問2－11" sheetId="16" r:id="rId12"/>
    <sheet name="問2－15" sheetId="28" r:id="rId13"/>
    <sheet name="問2－18" sheetId="24" r:id="rId14"/>
    <sheet name="問2－21" sheetId="23" r:id="rId15"/>
    <sheet name="問2－22" sheetId="20" r:id="rId16"/>
    <sheet name="問3－1" sheetId="14" r:id="rId17"/>
    <sheet name="問3－2" sheetId="6" r:id="rId18"/>
    <sheet name="問3－3" sheetId="7" r:id="rId19"/>
    <sheet name="問3－4" sheetId="13" r:id="rId20"/>
    <sheet name="問3－5" sheetId="22" r:id="rId21"/>
    <sheet name="問4－1～問4－4" sheetId="19" r:id="rId22"/>
    <sheet name="問4－5" sheetId="10" r:id="rId23"/>
    <sheet name="問4－6" sheetId="25" r:id="rId24"/>
    <sheet name="問4－7" sheetId="26" r:id="rId25"/>
    <sheet name="問5－1～問5－3" sheetId="11" r:id="rId26"/>
    <sheet name="問5-2(都道府県)" sheetId="33" r:id="rId27"/>
    <sheet name="問5－2（市町村）" sheetId="4" r:id="rId28"/>
    <sheet name="問5－4～問5－5" sheetId="12" r:id="rId29"/>
    <sheet name="問5－6" sheetId="9" r:id="rId30"/>
    <sheet name="Sheet1" sheetId="3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Print_Area" localSheetId="0">表紙!$A$1:$E$35</definedName>
    <definedName name="_xlnm.Print_Area" localSheetId="1">'問1－1'!$A$1:$AX$44</definedName>
    <definedName name="_xlnm.Print_Area" localSheetId="2">'問1－2'!$A$1:$R$78</definedName>
    <definedName name="_xlnm.Print_Area" localSheetId="3">問1-'[1]3'!$A$1:$E$50</definedName>
    <definedName name="_xlnm.Print_Area" localSheetId="4">'問1－4'!$A$1:$G$271</definedName>
    <definedName name="_xlnm.Print_Area" localSheetId="5">問1-'[2]5'!$A$1:$I$11</definedName>
    <definedName name="_xlnm.Print_Area" localSheetId="6">問1-'[3]6'!$A$1:$E$26</definedName>
    <definedName name="_xlnm.Print_Area" localSheetId="10">問2-'[4]10'!$A$1:$O$78</definedName>
    <definedName name="_xlnm.Print_Area" localSheetId="11">問2-'[5]11'!$A$1:$E$107</definedName>
    <definedName name="_xlnm.Print_Area" localSheetId="12">'問2－15'!$A$1:$E$85</definedName>
    <definedName name="_xlnm.Print_Area" localSheetId="14">問2-'[6]21'!$A$1:$C$23</definedName>
    <definedName name="_xlnm.Print_Area" localSheetId="15">問2-'[7]22'!$A$1:$P$46</definedName>
    <definedName name="_xlnm.Print_Area" localSheetId="17">問3-'[8]2'!$A$1:$F$57</definedName>
    <definedName name="_xlnm.Print_Area" localSheetId="18">'問3－3'!$A$1:$G$12</definedName>
    <definedName name="_xlnm.Print_Area" localSheetId="19">問3-'[9]4'!$A$1:$I$135</definedName>
    <definedName name="_xlnm.Print_Area" localSheetId="20">'問3－5'!$A$1:$U$47</definedName>
    <definedName name="_xlnm.Print_Area" localSheetId="21">'問4－1～問4－4'!$A$1:$J$38</definedName>
    <definedName name="_xlnm.Print_Area" localSheetId="22">問4-'[2]5'!$A$1:$I$56</definedName>
    <definedName name="_xlnm.Print_Area" localSheetId="23">問4-'[3]6'!$A$1:$F$26</definedName>
    <definedName name="_xlnm.Print_Area" localSheetId="24">問4-'[10]7'!$A$1:$H$104</definedName>
    <definedName name="_xlnm.Print_Area" localSheetId="25">'問5－1～問5－3'!$A$1:$J$40</definedName>
  </definedNames>
  <calcPr calcId="125725"/>
</workbook>
</file>

<file path=xl/calcChain.xml><?xml version="1.0" encoding="utf-8"?>
<calcChain xmlns="http://schemas.openxmlformats.org/spreadsheetml/2006/main">
  <c r="C22" i="23"/>
  <c r="C5"/>
  <c r="C17" s="1"/>
  <c r="C6"/>
  <c r="C7"/>
  <c r="C8"/>
  <c r="C9"/>
  <c r="C10"/>
  <c r="C11"/>
  <c r="C12"/>
  <c r="C13"/>
  <c r="C14"/>
  <c r="C15"/>
  <c r="C16"/>
  <c r="C4"/>
  <c r="B17"/>
  <c r="M31" i="9" l="1"/>
  <c r="M32"/>
  <c r="M33"/>
  <c r="M34"/>
  <c r="M35"/>
  <c r="M36"/>
  <c r="M37"/>
  <c r="M38"/>
  <c r="M39"/>
  <c r="M40"/>
  <c r="M41"/>
  <c r="M42"/>
  <c r="M43"/>
  <c r="M44"/>
  <c r="M30"/>
  <c r="L45"/>
  <c r="M15"/>
  <c r="M16"/>
  <c r="M17"/>
  <c r="M18"/>
  <c r="M19"/>
  <c r="M20"/>
  <c r="M21"/>
  <c r="M22"/>
  <c r="M23"/>
  <c r="M24"/>
  <c r="M25"/>
  <c r="M14"/>
  <c r="M13"/>
  <c r="M12"/>
  <c r="M5"/>
  <c r="M6"/>
  <c r="M7"/>
  <c r="M4"/>
  <c r="L26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5"/>
  <c r="G25"/>
  <c r="D14"/>
  <c r="D15"/>
  <c r="D16"/>
  <c r="D17"/>
  <c r="D18"/>
  <c r="D19"/>
  <c r="D20"/>
  <c r="D21"/>
  <c r="D22"/>
  <c r="D23"/>
  <c r="D13"/>
  <c r="C24"/>
  <c r="Q27"/>
  <c r="Q28"/>
  <c r="Q29"/>
  <c r="Q26"/>
  <c r="P30"/>
  <c r="Q5"/>
  <c r="Q6"/>
  <c r="Q7"/>
  <c r="Q8"/>
  <c r="Q9"/>
  <c r="Q10"/>
  <c r="Q11"/>
  <c r="Q12"/>
  <c r="Q13"/>
  <c r="Q14"/>
  <c r="Q15"/>
  <c r="Q16"/>
  <c r="Q17"/>
  <c r="Q18"/>
  <c r="Q19"/>
  <c r="Q20"/>
  <c r="Q4"/>
  <c r="P21"/>
  <c r="L8"/>
  <c r="D6"/>
  <c r="D7"/>
  <c r="D5"/>
  <c r="G31" i="12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30"/>
  <c r="F5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30"/>
  <c r="B4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5"/>
  <c r="F24"/>
  <c r="C6"/>
  <c r="C7"/>
  <c r="C8"/>
  <c r="C9"/>
  <c r="C10"/>
  <c r="C11"/>
  <c r="C12"/>
  <c r="C13"/>
  <c r="C14"/>
  <c r="C15"/>
  <c r="C16"/>
  <c r="C17"/>
  <c r="C18"/>
  <c r="C19"/>
  <c r="C20"/>
  <c r="C21"/>
  <c r="C22"/>
  <c r="C23"/>
  <c r="C5"/>
  <c r="B24"/>
  <c r="I32" i="11"/>
  <c r="I33"/>
  <c r="I34"/>
  <c r="I35"/>
  <c r="I31"/>
  <c r="I8"/>
  <c r="I9"/>
  <c r="I10"/>
  <c r="I11"/>
  <c r="I12"/>
  <c r="I13"/>
  <c r="I14"/>
  <c r="I15"/>
  <c r="I7"/>
  <c r="D27"/>
  <c r="D28"/>
  <c r="D29"/>
  <c r="D30"/>
  <c r="D31"/>
  <c r="D32"/>
  <c r="D33"/>
  <c r="D34"/>
  <c r="D35"/>
  <c r="D36"/>
  <c r="D37"/>
  <c r="D26"/>
  <c r="C38"/>
  <c r="G20" i="33"/>
  <c r="G21"/>
  <c r="G22"/>
  <c r="G23"/>
  <c r="G24"/>
  <c r="G25"/>
  <c r="G26"/>
  <c r="G27"/>
  <c r="G5"/>
  <c r="G6"/>
  <c r="G7"/>
  <c r="G8"/>
  <c r="G9"/>
  <c r="G10"/>
  <c r="G11"/>
  <c r="G12"/>
  <c r="G13"/>
  <c r="G14"/>
  <c r="G15"/>
  <c r="G16"/>
  <c r="G17"/>
  <c r="G18"/>
  <c r="G19"/>
  <c r="G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4"/>
  <c r="F28"/>
  <c r="D7" i="11"/>
  <c r="D8"/>
  <c r="D9"/>
  <c r="D10"/>
  <c r="D11"/>
  <c r="D12"/>
  <c r="D13"/>
  <c r="D14"/>
  <c r="D6"/>
  <c r="E94" i="26"/>
  <c r="E95"/>
  <c r="E96"/>
  <c r="E97"/>
  <c r="E98"/>
  <c r="E99"/>
  <c r="E100"/>
  <c r="E101"/>
  <c r="E102"/>
  <c r="E103"/>
  <c r="E93"/>
  <c r="G86"/>
  <c r="H86" s="1"/>
  <c r="H85"/>
  <c r="H83"/>
  <c r="H82"/>
  <c r="H81"/>
  <c r="H80"/>
  <c r="H79"/>
  <c r="H78"/>
  <c r="H77"/>
  <c r="H69"/>
  <c r="H70"/>
  <c r="H71"/>
  <c r="H72"/>
  <c r="H73"/>
  <c r="H74"/>
  <c r="H68"/>
  <c r="H56"/>
  <c r="H57"/>
  <c r="H58"/>
  <c r="H59"/>
  <c r="H60"/>
  <c r="H61"/>
  <c r="H62"/>
  <c r="H63"/>
  <c r="H64"/>
  <c r="H65"/>
  <c r="H55"/>
  <c r="F47"/>
  <c r="F45"/>
  <c r="F44"/>
  <c r="F43"/>
  <c r="F40"/>
  <c r="F39"/>
  <c r="F30"/>
  <c r="F31"/>
  <c r="F32"/>
  <c r="F33"/>
  <c r="F34"/>
  <c r="F35"/>
  <c r="F36"/>
  <c r="F29"/>
  <c r="E48"/>
  <c r="E6"/>
  <c r="E7"/>
  <c r="E8"/>
  <c r="E9"/>
  <c r="E10"/>
  <c r="E11"/>
  <c r="E12"/>
  <c r="E13"/>
  <c r="E14"/>
  <c r="E15"/>
  <c r="E16"/>
  <c r="E5"/>
  <c r="D23" i="25"/>
  <c r="D22"/>
  <c r="D20"/>
  <c r="D19"/>
  <c r="D18"/>
  <c r="D15"/>
  <c r="D14"/>
  <c r="D6"/>
  <c r="D7"/>
  <c r="D8"/>
  <c r="D9"/>
  <c r="D10"/>
  <c r="D11"/>
  <c r="D5"/>
  <c r="C24"/>
  <c r="D24" s="1"/>
  <c r="D44" i="10"/>
  <c r="D45"/>
  <c r="D46"/>
  <c r="D47"/>
  <c r="D48"/>
  <c r="D49"/>
  <c r="D50"/>
  <c r="D51"/>
  <c r="D52"/>
  <c r="D53"/>
  <c r="D54"/>
  <c r="D43"/>
  <c r="C55"/>
  <c r="F36"/>
  <c r="F29"/>
  <c r="F30"/>
  <c r="F31"/>
  <c r="F32"/>
  <c r="F33"/>
  <c r="F34"/>
  <c r="F28"/>
  <c r="F20"/>
  <c r="F21"/>
  <c r="F22"/>
  <c r="F23"/>
  <c r="F24"/>
  <c r="F25"/>
  <c r="F19"/>
  <c r="F7"/>
  <c r="F8"/>
  <c r="F9"/>
  <c r="F10"/>
  <c r="F11"/>
  <c r="F12"/>
  <c r="F13"/>
  <c r="F14"/>
  <c r="F15"/>
  <c r="F16"/>
  <c r="F6"/>
  <c r="E37"/>
  <c r="I7" i="19"/>
  <c r="I8"/>
  <c r="I9"/>
  <c r="I10"/>
  <c r="I11"/>
  <c r="I12"/>
  <c r="I13"/>
  <c r="I14"/>
  <c r="I15"/>
  <c r="I16"/>
  <c r="I17"/>
  <c r="I18"/>
  <c r="I19"/>
  <c r="I20"/>
  <c r="I21"/>
  <c r="I22"/>
  <c r="I6"/>
  <c r="H23"/>
  <c r="D32"/>
  <c r="D33"/>
  <c r="D34"/>
  <c r="D35"/>
  <c r="D31"/>
  <c r="D24"/>
  <c r="D23"/>
  <c r="D7"/>
  <c r="D8"/>
  <c r="D9"/>
  <c r="D10"/>
  <c r="D11"/>
  <c r="D12"/>
  <c r="D6"/>
  <c r="C13"/>
  <c r="S46" i="22"/>
  <c r="T32"/>
  <c r="T33"/>
  <c r="T34"/>
  <c r="T35"/>
  <c r="T36"/>
  <c r="T37"/>
  <c r="T38"/>
  <c r="T39"/>
  <c r="T40"/>
  <c r="T41"/>
  <c r="T42"/>
  <c r="T43"/>
  <c r="T44"/>
  <c r="T45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13"/>
  <c r="Q46"/>
  <c r="R38"/>
  <c r="R39"/>
  <c r="R40"/>
  <c r="R41"/>
  <c r="R42"/>
  <c r="R43"/>
  <c r="R44"/>
  <c r="R45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13"/>
  <c r="M29"/>
  <c r="M30"/>
  <c r="M31"/>
  <c r="M32"/>
  <c r="M33"/>
  <c r="M34"/>
  <c r="M35"/>
  <c r="M36"/>
  <c r="M37"/>
  <c r="M38"/>
  <c r="M39"/>
  <c r="M40"/>
  <c r="M41"/>
  <c r="M42"/>
  <c r="M43"/>
  <c r="M44"/>
  <c r="M45"/>
  <c r="M14"/>
  <c r="M15"/>
  <c r="M16"/>
  <c r="M17"/>
  <c r="M18"/>
  <c r="M19"/>
  <c r="M20"/>
  <c r="M21"/>
  <c r="M22"/>
  <c r="M23"/>
  <c r="M24"/>
  <c r="M25"/>
  <c r="M26"/>
  <c r="M27"/>
  <c r="M28"/>
  <c r="M13"/>
  <c r="L46"/>
  <c r="K40"/>
  <c r="K41"/>
  <c r="K42"/>
  <c r="K43"/>
  <c r="K44"/>
  <c r="K45"/>
  <c r="K27"/>
  <c r="K28"/>
  <c r="K29"/>
  <c r="K30"/>
  <c r="K31"/>
  <c r="K32"/>
  <c r="K33"/>
  <c r="K34"/>
  <c r="K35"/>
  <c r="K36"/>
  <c r="K37"/>
  <c r="K38"/>
  <c r="K39"/>
  <c r="K14"/>
  <c r="K15"/>
  <c r="K16"/>
  <c r="K17"/>
  <c r="K18"/>
  <c r="K19"/>
  <c r="K20"/>
  <c r="K21"/>
  <c r="K22"/>
  <c r="K23"/>
  <c r="K24"/>
  <c r="K25"/>
  <c r="K26"/>
  <c r="K13"/>
  <c r="L47"/>
  <c r="J47"/>
  <c r="K46" s="1"/>
  <c r="D32"/>
  <c r="D33"/>
  <c r="D34"/>
  <c r="D35"/>
  <c r="D36"/>
  <c r="D37"/>
  <c r="D38"/>
  <c r="D39"/>
  <c r="D40"/>
  <c r="D41"/>
  <c r="D42"/>
  <c r="D43"/>
  <c r="D44"/>
  <c r="D45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13"/>
  <c r="D13"/>
  <c r="R7"/>
  <c r="R6"/>
  <c r="R5"/>
  <c r="K7"/>
  <c r="K6"/>
  <c r="K5"/>
  <c r="D6"/>
  <c r="D7"/>
  <c r="D5"/>
  <c r="G135" i="13"/>
  <c r="C135"/>
  <c r="C121"/>
  <c r="G107"/>
  <c r="C107"/>
  <c r="G67"/>
  <c r="C67"/>
  <c r="G54"/>
  <c r="C54"/>
  <c r="G41"/>
  <c r="C41"/>
  <c r="G28"/>
  <c r="G14"/>
  <c r="H134"/>
  <c r="H133"/>
  <c r="H132"/>
  <c r="H131"/>
  <c r="H130"/>
  <c r="H129"/>
  <c r="H128"/>
  <c r="H127"/>
  <c r="D134"/>
  <c r="D133"/>
  <c r="D132"/>
  <c r="D131"/>
  <c r="D130"/>
  <c r="D129"/>
  <c r="D128"/>
  <c r="D127"/>
  <c r="D120"/>
  <c r="D119"/>
  <c r="D118"/>
  <c r="D117"/>
  <c r="D116"/>
  <c r="D115"/>
  <c r="D114"/>
  <c r="D113"/>
  <c r="H120"/>
  <c r="H119"/>
  <c r="H118"/>
  <c r="H117"/>
  <c r="H116"/>
  <c r="H115"/>
  <c r="H114"/>
  <c r="H113"/>
  <c r="H106"/>
  <c r="H105"/>
  <c r="H104"/>
  <c r="H103"/>
  <c r="H102"/>
  <c r="H101"/>
  <c r="H100"/>
  <c r="H99"/>
  <c r="D106"/>
  <c r="D105"/>
  <c r="D104"/>
  <c r="D103"/>
  <c r="D102"/>
  <c r="D101"/>
  <c r="D100"/>
  <c r="D99"/>
  <c r="D92"/>
  <c r="D91"/>
  <c r="D90"/>
  <c r="D89"/>
  <c r="D88"/>
  <c r="D87"/>
  <c r="D86"/>
  <c r="D85"/>
  <c r="H92"/>
  <c r="H91"/>
  <c r="H90"/>
  <c r="H89"/>
  <c r="H88"/>
  <c r="H87"/>
  <c r="H86"/>
  <c r="H85"/>
  <c r="H79"/>
  <c r="H78"/>
  <c r="H77"/>
  <c r="H76"/>
  <c r="H75"/>
  <c r="H74"/>
  <c r="H73"/>
  <c r="H72"/>
  <c r="D79"/>
  <c r="D78"/>
  <c r="D77"/>
  <c r="D76"/>
  <c r="D75"/>
  <c r="D74"/>
  <c r="D73"/>
  <c r="D72"/>
  <c r="H66"/>
  <c r="H65"/>
  <c r="H64"/>
  <c r="H63"/>
  <c r="H62"/>
  <c r="H61"/>
  <c r="H60"/>
  <c r="H59"/>
  <c r="D66"/>
  <c r="D65"/>
  <c r="D64"/>
  <c r="D63"/>
  <c r="D62"/>
  <c r="D61"/>
  <c r="D60"/>
  <c r="D59"/>
  <c r="H53"/>
  <c r="H52"/>
  <c r="H51"/>
  <c r="H50"/>
  <c r="H49"/>
  <c r="H48"/>
  <c r="H47"/>
  <c r="H46"/>
  <c r="D53"/>
  <c r="D52"/>
  <c r="D51"/>
  <c r="D50"/>
  <c r="D49"/>
  <c r="D48"/>
  <c r="D47"/>
  <c r="D46"/>
  <c r="H40"/>
  <c r="H39"/>
  <c r="H38"/>
  <c r="H37"/>
  <c r="H36"/>
  <c r="H35"/>
  <c r="H34"/>
  <c r="H33"/>
  <c r="D40"/>
  <c r="D39"/>
  <c r="D38"/>
  <c r="D37"/>
  <c r="D36"/>
  <c r="D35"/>
  <c r="D34"/>
  <c r="D33"/>
  <c r="H26"/>
  <c r="H25"/>
  <c r="H24"/>
  <c r="H23"/>
  <c r="H22"/>
  <c r="H21"/>
  <c r="H20"/>
  <c r="H19"/>
  <c r="D26"/>
  <c r="D25"/>
  <c r="D24"/>
  <c r="D23"/>
  <c r="D22"/>
  <c r="D21"/>
  <c r="D20"/>
  <c r="D19"/>
  <c r="H13"/>
  <c r="H12"/>
  <c r="H11"/>
  <c r="H10"/>
  <c r="H9"/>
  <c r="H8"/>
  <c r="H7"/>
  <c r="H6"/>
  <c r="D7"/>
  <c r="D8"/>
  <c r="D9"/>
  <c r="D10"/>
  <c r="D11"/>
  <c r="D12"/>
  <c r="D13"/>
  <c r="D6"/>
  <c r="F12" i="7"/>
  <c r="G11"/>
  <c r="G10"/>
  <c r="G9"/>
  <c r="G8"/>
  <c r="G7"/>
  <c r="G6"/>
  <c r="C11"/>
  <c r="C7"/>
  <c r="C8"/>
  <c r="C9"/>
  <c r="C10"/>
  <c r="C6"/>
  <c r="O29" i="20"/>
  <c r="M29"/>
  <c r="K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I2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9"/>
  <c r="G29"/>
  <c r="D41"/>
  <c r="D42"/>
  <c r="D43"/>
  <c r="D40"/>
  <c r="D5"/>
  <c r="D6"/>
  <c r="D7"/>
  <c r="D8"/>
  <c r="D9"/>
  <c r="D4"/>
  <c r="C10"/>
  <c r="D50" i="24"/>
  <c r="D51"/>
  <c r="D52"/>
  <c r="D53"/>
  <c r="D54"/>
  <c r="D49"/>
  <c r="D48"/>
  <c r="D33"/>
  <c r="D34"/>
  <c r="D35"/>
  <c r="D36"/>
  <c r="D37"/>
  <c r="D38"/>
  <c r="D39"/>
  <c r="D40"/>
  <c r="D41"/>
  <c r="D42"/>
  <c r="D32"/>
  <c r="C13"/>
  <c r="C14"/>
  <c r="C15"/>
  <c r="C16"/>
  <c r="C17"/>
  <c r="C18"/>
  <c r="C19"/>
  <c r="C20"/>
  <c r="C12"/>
  <c r="B21"/>
  <c r="C5"/>
  <c r="C6"/>
  <c r="C4"/>
  <c r="D8" i="16"/>
  <c r="D5"/>
  <c r="D6"/>
  <c r="D7"/>
  <c r="D4"/>
  <c r="C9"/>
  <c r="F35" i="18"/>
  <c r="G77"/>
  <c r="G76"/>
  <c r="G75"/>
  <c r="G74"/>
  <c r="G69"/>
  <c r="G68"/>
  <c r="G67"/>
  <c r="G66"/>
  <c r="C85"/>
  <c r="C84"/>
  <c r="C83"/>
  <c r="C82"/>
  <c r="C77"/>
  <c r="C76"/>
  <c r="C75"/>
  <c r="C74"/>
  <c r="C69"/>
  <c r="C68"/>
  <c r="C67"/>
  <c r="C66"/>
  <c r="C61"/>
  <c r="C60"/>
  <c r="C59"/>
  <c r="C58"/>
  <c r="G61"/>
  <c r="G60"/>
  <c r="G59"/>
  <c r="G58"/>
  <c r="G53"/>
  <c r="G52"/>
  <c r="G51"/>
  <c r="G50"/>
  <c r="C51"/>
  <c r="C52"/>
  <c r="C53"/>
  <c r="C50"/>
  <c r="C42"/>
  <c r="C41"/>
  <c r="C40"/>
  <c r="C39"/>
  <c r="G34"/>
  <c r="G33"/>
  <c r="G32"/>
  <c r="G31"/>
  <c r="C34"/>
  <c r="C33"/>
  <c r="C32"/>
  <c r="C31"/>
  <c r="C26"/>
  <c r="C25"/>
  <c r="C24"/>
  <c r="C23"/>
  <c r="C18"/>
  <c r="C17"/>
  <c r="C16"/>
  <c r="C15"/>
  <c r="G26"/>
  <c r="G25"/>
  <c r="G24"/>
  <c r="G23"/>
  <c r="G18"/>
  <c r="G17"/>
  <c r="G16"/>
  <c r="G15"/>
  <c r="G10"/>
  <c r="G9"/>
  <c r="G8"/>
  <c r="G7"/>
  <c r="C8"/>
  <c r="C9"/>
  <c r="C10"/>
  <c r="C7"/>
  <c r="C29" i="8"/>
  <c r="C30"/>
  <c r="C28"/>
  <c r="C16"/>
  <c r="C17"/>
  <c r="C18"/>
  <c r="C19"/>
  <c r="C20"/>
  <c r="C21"/>
  <c r="C22"/>
  <c r="C15"/>
  <c r="B24"/>
  <c r="B23"/>
  <c r="C7"/>
  <c r="C8"/>
  <c r="C6"/>
  <c r="C23" l="1"/>
  <c r="F48" i="26"/>
  <c r="F37" i="10"/>
  <c r="D43" i="24"/>
  <c r="B17" i="32"/>
  <c r="G9" i="31"/>
  <c r="G8"/>
  <c r="G7"/>
  <c r="G6"/>
  <c r="G5"/>
  <c r="E9"/>
  <c r="E8"/>
  <c r="E7"/>
  <c r="E6"/>
  <c r="E5"/>
  <c r="C6"/>
  <c r="C7"/>
  <c r="C8"/>
  <c r="C9"/>
  <c r="C5"/>
  <c r="F10"/>
  <c r="D10"/>
  <c r="B10"/>
  <c r="F264" i="30"/>
  <c r="G263"/>
  <c r="G262"/>
  <c r="G261"/>
  <c r="G260"/>
  <c r="G259"/>
  <c r="G258"/>
  <c r="G257"/>
  <c r="G256"/>
  <c r="G255"/>
  <c r="G254"/>
  <c r="G253"/>
  <c r="G252"/>
  <c r="G251"/>
  <c r="B264"/>
  <c r="C252"/>
  <c r="C253"/>
  <c r="C254"/>
  <c r="C255"/>
  <c r="C256"/>
  <c r="C257"/>
  <c r="C258"/>
  <c r="C259"/>
  <c r="C260"/>
  <c r="C261"/>
  <c r="C262"/>
  <c r="C263"/>
  <c r="C251"/>
  <c r="G238"/>
  <c r="G237"/>
  <c r="G236"/>
  <c r="G235"/>
  <c r="G234"/>
  <c r="G233"/>
  <c r="G232"/>
  <c r="G231"/>
  <c r="G230"/>
  <c r="G229"/>
  <c r="G228"/>
  <c r="G227"/>
  <c r="G226"/>
  <c r="G225"/>
  <c r="C226"/>
  <c r="C227"/>
  <c r="C228"/>
  <c r="C229"/>
  <c r="C230"/>
  <c r="C231"/>
  <c r="C232"/>
  <c r="C233"/>
  <c r="C234"/>
  <c r="C235"/>
  <c r="C236"/>
  <c r="C237"/>
  <c r="C238"/>
  <c r="C225"/>
  <c r="G212"/>
  <c r="G211"/>
  <c r="G210"/>
  <c r="G209"/>
  <c r="G208"/>
  <c r="G207"/>
  <c r="G206"/>
  <c r="G205"/>
  <c r="C206"/>
  <c r="C207"/>
  <c r="C208"/>
  <c r="C209"/>
  <c r="C210"/>
  <c r="C211"/>
  <c r="C212"/>
  <c r="C205"/>
  <c r="B239"/>
  <c r="F213"/>
  <c r="B213"/>
  <c r="G192"/>
  <c r="G191"/>
  <c r="G190"/>
  <c r="G189"/>
  <c r="G188"/>
  <c r="G187"/>
  <c r="G186"/>
  <c r="G185"/>
  <c r="G184"/>
  <c r="G183"/>
  <c r="G182"/>
  <c r="G181"/>
  <c r="G180"/>
  <c r="C192"/>
  <c r="C191"/>
  <c r="C190"/>
  <c r="C189"/>
  <c r="C188"/>
  <c r="C187"/>
  <c r="C186"/>
  <c r="C185"/>
  <c r="C184"/>
  <c r="C183"/>
  <c r="C182"/>
  <c r="C181"/>
  <c r="C180"/>
  <c r="G167"/>
  <c r="G166"/>
  <c r="G165"/>
  <c r="G164"/>
  <c r="G163"/>
  <c r="G162"/>
  <c r="G161"/>
  <c r="G160"/>
  <c r="G159"/>
  <c r="G158"/>
  <c r="G157"/>
  <c r="G156"/>
  <c r="G155"/>
  <c r="C156"/>
  <c r="C157"/>
  <c r="C158"/>
  <c r="C159"/>
  <c r="C160"/>
  <c r="C161"/>
  <c r="C162"/>
  <c r="C163"/>
  <c r="C164"/>
  <c r="C165"/>
  <c r="C166"/>
  <c r="C167"/>
  <c r="C155"/>
  <c r="G142"/>
  <c r="G141"/>
  <c r="G140"/>
  <c r="G139"/>
  <c r="G138"/>
  <c r="G137"/>
  <c r="G136"/>
  <c r="G135"/>
  <c r="G134"/>
  <c r="G133"/>
  <c r="G132"/>
  <c r="G131"/>
  <c r="G130"/>
  <c r="C131"/>
  <c r="C132"/>
  <c r="C133"/>
  <c r="C134"/>
  <c r="C135"/>
  <c r="C136"/>
  <c r="C137"/>
  <c r="C138"/>
  <c r="C139"/>
  <c r="C140"/>
  <c r="C141"/>
  <c r="C142"/>
  <c r="C130"/>
  <c r="B193"/>
  <c r="F168"/>
  <c r="B168"/>
  <c r="F143"/>
  <c r="B143"/>
  <c r="G117"/>
  <c r="G116"/>
  <c r="G115"/>
  <c r="G114"/>
  <c r="G113"/>
  <c r="G112"/>
  <c r="G111"/>
  <c r="G110"/>
  <c r="G109"/>
  <c r="G108"/>
  <c r="G107"/>
  <c r="G106"/>
  <c r="G105"/>
  <c r="C106"/>
  <c r="C107"/>
  <c r="C108"/>
  <c r="C109"/>
  <c r="C110"/>
  <c r="C111"/>
  <c r="C112"/>
  <c r="C113"/>
  <c r="C114"/>
  <c r="C115"/>
  <c r="C116"/>
  <c r="C117"/>
  <c r="C105"/>
  <c r="C81"/>
  <c r="C82"/>
  <c r="C83"/>
  <c r="C84"/>
  <c r="C85"/>
  <c r="C86"/>
  <c r="C87"/>
  <c r="C88"/>
  <c r="C89"/>
  <c r="C90"/>
  <c r="C91"/>
  <c r="C92"/>
  <c r="C80"/>
  <c r="C56"/>
  <c r="C57"/>
  <c r="C58"/>
  <c r="C59"/>
  <c r="C60"/>
  <c r="C61"/>
  <c r="C62"/>
  <c r="C63"/>
  <c r="C64"/>
  <c r="C65"/>
  <c r="C66"/>
  <c r="C67"/>
  <c r="C55"/>
  <c r="G31"/>
  <c r="G32"/>
  <c r="G33"/>
  <c r="G34"/>
  <c r="G35"/>
  <c r="G36"/>
  <c r="G37"/>
  <c r="G38"/>
  <c r="G39"/>
  <c r="G40"/>
  <c r="G41"/>
  <c r="G42"/>
  <c r="G30"/>
  <c r="C31"/>
  <c r="C32"/>
  <c r="C33"/>
  <c r="C34"/>
  <c r="C35"/>
  <c r="C36"/>
  <c r="C37"/>
  <c r="C38"/>
  <c r="C39"/>
  <c r="C40"/>
  <c r="C41"/>
  <c r="C42"/>
  <c r="C30"/>
  <c r="G8"/>
  <c r="G9"/>
  <c r="G10"/>
  <c r="G11"/>
  <c r="G12"/>
  <c r="G13"/>
  <c r="G14"/>
  <c r="G15"/>
  <c r="G16"/>
  <c r="G17"/>
  <c r="G7"/>
  <c r="C8"/>
  <c r="C9"/>
  <c r="C10"/>
  <c r="C11"/>
  <c r="C12"/>
  <c r="C13"/>
  <c r="C7"/>
  <c r="C70" i="21"/>
  <c r="AW29" i="27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16"/>
  <c r="AN33"/>
  <c r="AN34"/>
  <c r="AN35"/>
  <c r="AN36"/>
  <c r="AN37"/>
  <c r="AN38"/>
  <c r="AN39"/>
  <c r="AN18"/>
  <c r="AN19"/>
  <c r="AN20"/>
  <c r="AN21"/>
  <c r="AN22"/>
  <c r="AN23"/>
  <c r="AN24"/>
  <c r="AN25"/>
  <c r="AN26"/>
  <c r="AN27"/>
  <c r="AN28"/>
  <c r="AN29"/>
  <c r="AN30"/>
  <c r="AN31"/>
  <c r="AN32"/>
  <c r="AN17"/>
  <c r="AM12"/>
  <c r="AD11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16"/>
  <c r="AN11"/>
  <c r="AW10"/>
  <c r="AR10"/>
  <c r="AN10"/>
  <c r="AI10"/>
  <c r="AE10"/>
  <c r="Z10"/>
  <c r="AW9"/>
  <c r="AR9"/>
  <c r="AN9"/>
  <c r="AI9"/>
  <c r="AE9"/>
  <c r="Z9"/>
  <c r="AW8"/>
  <c r="AR8"/>
  <c r="AN8"/>
  <c r="AI8"/>
  <c r="AE8"/>
  <c r="Z8"/>
  <c r="AW7"/>
  <c r="AR7"/>
  <c r="AN7"/>
  <c r="AI7"/>
  <c r="AE7"/>
  <c r="Z7"/>
  <c r="AW6"/>
  <c r="AR6"/>
  <c r="AN6"/>
  <c r="AI6"/>
  <c r="AE6"/>
  <c r="Z6"/>
  <c r="Y11"/>
  <c r="Z11" s="1"/>
  <c r="V18"/>
  <c r="V19"/>
  <c r="V20"/>
  <c r="V21"/>
  <c r="V22"/>
  <c r="V23"/>
  <c r="V24"/>
  <c r="V25"/>
  <c r="V26"/>
  <c r="V27"/>
  <c r="V28"/>
  <c r="V29"/>
  <c r="V17"/>
  <c r="U30"/>
  <c r="V30" s="1"/>
  <c r="V7"/>
  <c r="V8"/>
  <c r="V9"/>
  <c r="V10"/>
  <c r="V6"/>
  <c r="U11"/>
  <c r="V11" s="1"/>
  <c r="Q28"/>
  <c r="Q29"/>
  <c r="Q30"/>
  <c r="Q31"/>
  <c r="Q32"/>
  <c r="Q33"/>
  <c r="Q18"/>
  <c r="Q19"/>
  <c r="Q20"/>
  <c r="Q21"/>
  <c r="Q22"/>
  <c r="Q23"/>
  <c r="Q24"/>
  <c r="Q25"/>
  <c r="Q26"/>
  <c r="Q27"/>
  <c r="Q17"/>
  <c r="P34"/>
  <c r="Q34" s="1"/>
  <c r="Q7"/>
  <c r="Q8"/>
  <c r="Q9"/>
  <c r="Q10"/>
  <c r="Q6"/>
  <c r="P11"/>
  <c r="M17"/>
  <c r="M18"/>
  <c r="M19"/>
  <c r="M20"/>
  <c r="M21"/>
  <c r="M22"/>
  <c r="M23"/>
  <c r="M24"/>
  <c r="M25"/>
  <c r="M26"/>
  <c r="M27"/>
  <c r="M28"/>
  <c r="M29"/>
  <c r="M30"/>
  <c r="M31"/>
  <c r="M16"/>
  <c r="L32"/>
  <c r="M32" s="1"/>
  <c r="M7"/>
  <c r="M8"/>
  <c r="M9"/>
  <c r="M10"/>
  <c r="M6"/>
  <c r="L11"/>
  <c r="M11" s="1"/>
  <c r="H34"/>
  <c r="H18"/>
  <c r="H19"/>
  <c r="H20"/>
  <c r="H21"/>
  <c r="H22"/>
  <c r="H23"/>
  <c r="H24"/>
  <c r="H25"/>
  <c r="H26"/>
  <c r="H27"/>
  <c r="H28"/>
  <c r="H29"/>
  <c r="H30"/>
  <c r="H31"/>
  <c r="H32"/>
  <c r="H33"/>
  <c r="H17"/>
  <c r="G35"/>
  <c r="H9"/>
  <c r="H10"/>
  <c r="H11"/>
  <c r="H8"/>
  <c r="G12"/>
  <c r="D9" i="29"/>
  <c r="D8"/>
  <c r="D9" i="27"/>
  <c r="D10"/>
  <c r="D11"/>
  <c r="D8"/>
  <c r="C12"/>
  <c r="F46" i="22"/>
  <c r="D46"/>
  <c r="D25" i="20"/>
  <c r="D26"/>
  <c r="D27"/>
  <c r="D28"/>
  <c r="D16"/>
  <c r="D17"/>
  <c r="D18"/>
  <c r="D19"/>
  <c r="D20"/>
  <c r="D21"/>
  <c r="D22"/>
  <c r="D23"/>
  <c r="D24"/>
  <c r="D15"/>
  <c r="Q11" i="27" l="1"/>
  <c r="H35"/>
  <c r="H12"/>
  <c r="D6" i="15"/>
  <c r="P45" i="21" l="1"/>
  <c r="Q40" s="1"/>
  <c r="G71"/>
  <c r="H71" s="1"/>
  <c r="G19"/>
  <c r="P71"/>
  <c r="P19"/>
  <c r="Q19" s="1"/>
  <c r="G44"/>
  <c r="H41" s="1"/>
  <c r="C45"/>
  <c r="D45" s="1"/>
  <c r="L71"/>
  <c r="L45"/>
  <c r="M45" s="1"/>
  <c r="L19"/>
  <c r="M19" s="1"/>
  <c r="D70"/>
  <c r="C19"/>
  <c r="C26" i="32"/>
  <c r="C25"/>
  <c r="C24"/>
  <c r="C23"/>
  <c r="C22"/>
  <c r="C18"/>
  <c r="C17"/>
  <c r="C16"/>
  <c r="C15"/>
  <c r="C14"/>
  <c r="C13"/>
  <c r="C12"/>
  <c r="C11"/>
  <c r="C10"/>
  <c r="C9"/>
  <c r="C8"/>
  <c r="C7"/>
  <c r="C6"/>
  <c r="C5"/>
  <c r="C4"/>
  <c r="AM40" i="27"/>
  <c r="AN40" s="1"/>
  <c r="AD37"/>
  <c r="AE37" s="1"/>
  <c r="Y38"/>
  <c r="Z38" s="1"/>
  <c r="AQ36"/>
  <c r="AR36" s="1"/>
  <c r="AE36"/>
  <c r="AE35"/>
  <c r="C36"/>
  <c r="D36" s="1"/>
  <c r="AE34"/>
  <c r="D35"/>
  <c r="AV34"/>
  <c r="AW34" s="1"/>
  <c r="AE33"/>
  <c r="D34"/>
  <c r="AW33"/>
  <c r="AE32"/>
  <c r="D33"/>
  <c r="AW32"/>
  <c r="AE31"/>
  <c r="D32"/>
  <c r="AW31"/>
  <c r="AH30"/>
  <c r="AI30" s="1"/>
  <c r="AE30"/>
  <c r="D31"/>
  <c r="AW30"/>
  <c r="AI29"/>
  <c r="AE29"/>
  <c r="D30"/>
  <c r="AW28"/>
  <c r="AI28"/>
  <c r="AE28"/>
  <c r="D29"/>
  <c r="AW27"/>
  <c r="AI27"/>
  <c r="AE27"/>
  <c r="AW26"/>
  <c r="AI26"/>
  <c r="AE26"/>
  <c r="D28"/>
  <c r="AW25"/>
  <c r="AI25"/>
  <c r="AE25"/>
  <c r="D27"/>
  <c r="AW24"/>
  <c r="AI24"/>
  <c r="AE24"/>
  <c r="D26"/>
  <c r="AW23"/>
  <c r="AI23"/>
  <c r="AE23"/>
  <c r="D25"/>
  <c r="AW22"/>
  <c r="AI22"/>
  <c r="AE22"/>
  <c r="D24"/>
  <c r="AW21"/>
  <c r="AI21"/>
  <c r="AE21"/>
  <c r="D23"/>
  <c r="AW20"/>
  <c r="AI20"/>
  <c r="AE20"/>
  <c r="D22"/>
  <c r="AW19"/>
  <c r="AI19"/>
  <c r="AE19"/>
  <c r="D21"/>
  <c r="AW18"/>
  <c r="AI18"/>
  <c r="AE18"/>
  <c r="D20"/>
  <c r="AW17"/>
  <c r="AI17"/>
  <c r="AE17"/>
  <c r="D19"/>
  <c r="AW16"/>
  <c r="AI16"/>
  <c r="AE16"/>
  <c r="D18"/>
  <c r="D17"/>
  <c r="AV11"/>
  <c r="AW11" s="1"/>
  <c r="AQ11"/>
  <c r="AR11" s="1"/>
  <c r="AN12"/>
  <c r="AH11"/>
  <c r="AI11" s="1"/>
  <c r="AE11"/>
  <c r="Q71" i="21"/>
  <c r="Q70"/>
  <c r="Q69"/>
  <c r="Q68"/>
  <c r="Q67"/>
  <c r="Q66"/>
  <c r="H14"/>
  <c r="Q65"/>
  <c r="Q64"/>
  <c r="H12"/>
  <c r="Q63"/>
  <c r="H11"/>
  <c r="Q62"/>
  <c r="H10"/>
  <c r="Q61"/>
  <c r="H9"/>
  <c r="Q60"/>
  <c r="H8"/>
  <c r="Q59"/>
  <c r="H7"/>
  <c r="Q58"/>
  <c r="H6"/>
  <c r="M71"/>
  <c r="D19"/>
  <c r="M70"/>
  <c r="D44"/>
  <c r="D18"/>
  <c r="M69"/>
  <c r="D43"/>
  <c r="D17"/>
  <c r="M68"/>
  <c r="D42"/>
  <c r="D16"/>
  <c r="M67"/>
  <c r="D41"/>
  <c r="D15"/>
  <c r="M66"/>
  <c r="D40"/>
  <c r="D14"/>
  <c r="M65"/>
  <c r="D39"/>
  <c r="D13"/>
  <c r="M64"/>
  <c r="D38"/>
  <c r="D12"/>
  <c r="M63"/>
  <c r="D37"/>
  <c r="D11"/>
  <c r="M62"/>
  <c r="D36"/>
  <c r="D10"/>
  <c r="M61"/>
  <c r="D35"/>
  <c r="D9"/>
  <c r="M60"/>
  <c r="D34"/>
  <c r="D8"/>
  <c r="M59"/>
  <c r="D33"/>
  <c r="D7"/>
  <c r="M58"/>
  <c r="D32"/>
  <c r="D6"/>
  <c r="H70" l="1"/>
  <c r="Q38"/>
  <c r="H60"/>
  <c r="H63"/>
  <c r="H42"/>
  <c r="Q13"/>
  <c r="Q14"/>
  <c r="H59"/>
  <c r="H34"/>
  <c r="H35"/>
  <c r="H64"/>
  <c r="H39"/>
  <c r="H43"/>
  <c r="Q34"/>
  <c r="H31"/>
  <c r="H66"/>
  <c r="M6"/>
  <c r="M7"/>
  <c r="M8"/>
  <c r="M9"/>
  <c r="M10"/>
  <c r="M11"/>
  <c r="M12"/>
  <c r="M13"/>
  <c r="M14"/>
  <c r="M15"/>
  <c r="M16"/>
  <c r="M17"/>
  <c r="M18"/>
  <c r="Q32"/>
  <c r="H58"/>
  <c r="H33"/>
  <c r="Q36"/>
  <c r="H62"/>
  <c r="H37"/>
  <c r="H38"/>
  <c r="H40"/>
  <c r="Q42"/>
  <c r="Q17"/>
  <c r="H44"/>
  <c r="Q33"/>
  <c r="Q37"/>
  <c r="H57"/>
  <c r="H32"/>
  <c r="Q35"/>
  <c r="H61"/>
  <c r="H36"/>
  <c r="H68"/>
  <c r="Q43"/>
  <c r="D57"/>
  <c r="M32"/>
  <c r="D58"/>
  <c r="M33"/>
  <c r="D59"/>
  <c r="M34"/>
  <c r="D60"/>
  <c r="M35"/>
  <c r="D61"/>
  <c r="M36"/>
  <c r="D62"/>
  <c r="M37"/>
  <c r="D63"/>
  <c r="M38"/>
  <c r="D64"/>
  <c r="M39"/>
  <c r="D65"/>
  <c r="M40"/>
  <c r="D66"/>
  <c r="M41"/>
  <c r="D67"/>
  <c r="M42"/>
  <c r="D68"/>
  <c r="M43"/>
  <c r="D69"/>
  <c r="M44"/>
  <c r="Q6"/>
  <c r="Q7"/>
  <c r="Q8"/>
  <c r="Q9"/>
  <c r="Q10"/>
  <c r="Q11"/>
  <c r="Q12"/>
  <c r="Q15"/>
  <c r="H16"/>
  <c r="Q16"/>
  <c r="Q18"/>
  <c r="D12" i="27"/>
  <c r="H18" i="21"/>
  <c r="Q44"/>
  <c r="H19"/>
  <c r="Q45"/>
  <c r="H13"/>
  <c r="Q39"/>
  <c r="H65"/>
  <c r="H15"/>
  <c r="Q41"/>
  <c r="H67"/>
  <c r="H17"/>
  <c r="H69"/>
  <c r="B37" i="5"/>
  <c r="C35" s="1"/>
  <c r="B77"/>
  <c r="C77" s="1"/>
  <c r="B59"/>
  <c r="C59" s="1"/>
  <c r="B14"/>
  <c r="C14" s="1"/>
  <c r="C52" l="1"/>
  <c r="C48"/>
  <c r="C26"/>
  <c r="C73"/>
  <c r="C66"/>
  <c r="C67"/>
  <c r="C64"/>
  <c r="C69"/>
  <c r="C24"/>
  <c r="C30"/>
  <c r="C49"/>
  <c r="C53"/>
  <c r="C57"/>
  <c r="C71"/>
  <c r="C75"/>
  <c r="C56"/>
  <c r="C47"/>
  <c r="C51"/>
  <c r="C55"/>
  <c r="C58"/>
  <c r="C46"/>
  <c r="C50"/>
  <c r="C54"/>
  <c r="C65"/>
  <c r="C68"/>
  <c r="C28"/>
  <c r="C32"/>
  <c r="C70"/>
  <c r="C72"/>
  <c r="C74"/>
  <c r="C76"/>
  <c r="C23"/>
  <c r="C25"/>
  <c r="C27"/>
  <c r="C29"/>
  <c r="C31"/>
  <c r="C33"/>
  <c r="C6"/>
  <c r="C10"/>
  <c r="C12"/>
  <c r="C34"/>
  <c r="C37"/>
  <c r="C8"/>
  <c r="C5"/>
  <c r="C7"/>
  <c r="C9"/>
  <c r="C11"/>
  <c r="C13"/>
  <c r="C36"/>
</calcChain>
</file>

<file path=xl/sharedStrings.xml><?xml version="1.0" encoding="utf-8"?>
<sst xmlns="http://schemas.openxmlformats.org/spreadsheetml/2006/main" count="3261" uniqueCount="855">
  <si>
    <t>北海道</t>
    <rPh sb="0" eb="3">
      <t>ホッカイドウ</t>
    </rPh>
    <phoneticPr fontId="3"/>
  </si>
  <si>
    <t>札幌市</t>
    <rPh sb="0" eb="3">
      <t>サッポロシ</t>
    </rPh>
    <phoneticPr fontId="3"/>
  </si>
  <si>
    <t>神奈川県</t>
    <rPh sb="0" eb="4">
      <t>カナガワケン</t>
    </rPh>
    <phoneticPr fontId="3"/>
  </si>
  <si>
    <t>横浜市</t>
    <rPh sb="0" eb="3">
      <t>ヨコハマシ</t>
    </rPh>
    <phoneticPr fontId="3"/>
  </si>
  <si>
    <t>島根県</t>
    <rPh sb="0" eb="3">
      <t>シマネケン</t>
    </rPh>
    <phoneticPr fontId="3"/>
  </si>
  <si>
    <t>その他</t>
    <rPh sb="2" eb="3">
      <t>タ</t>
    </rPh>
    <phoneticPr fontId="3"/>
  </si>
  <si>
    <t>川崎市</t>
    <rPh sb="0" eb="3">
      <t>カワサキシ</t>
    </rPh>
    <phoneticPr fontId="3"/>
  </si>
  <si>
    <t>岡山県</t>
    <rPh sb="0" eb="3">
      <t>オカヤマケン</t>
    </rPh>
    <phoneticPr fontId="3"/>
  </si>
  <si>
    <t>青森県</t>
    <rPh sb="0" eb="3">
      <t>アオモリケン</t>
    </rPh>
    <phoneticPr fontId="3"/>
  </si>
  <si>
    <t>青森市</t>
    <rPh sb="0" eb="3">
      <t>アオモリシ</t>
    </rPh>
    <phoneticPr fontId="3"/>
  </si>
  <si>
    <t>広島県</t>
    <rPh sb="0" eb="3">
      <t>ヒロシマケン</t>
    </rPh>
    <phoneticPr fontId="3"/>
  </si>
  <si>
    <t>広島市</t>
    <rPh sb="0" eb="3">
      <t>ヒロシマシ</t>
    </rPh>
    <phoneticPr fontId="3"/>
  </si>
  <si>
    <t>新潟県</t>
    <rPh sb="0" eb="3">
      <t>ニイガタケン</t>
    </rPh>
    <phoneticPr fontId="3"/>
  </si>
  <si>
    <t>新潟市</t>
    <rPh sb="0" eb="3">
      <t>ニイガタシ</t>
    </rPh>
    <phoneticPr fontId="3"/>
  </si>
  <si>
    <t>福山市</t>
    <rPh sb="0" eb="3">
      <t>フクヤマシ</t>
    </rPh>
    <phoneticPr fontId="3"/>
  </si>
  <si>
    <t>岩手県</t>
    <rPh sb="0" eb="3">
      <t>イワテケン</t>
    </rPh>
    <phoneticPr fontId="3"/>
  </si>
  <si>
    <t>盛岡市</t>
    <rPh sb="0" eb="3">
      <t>モリオカシ</t>
    </rPh>
    <phoneticPr fontId="3"/>
  </si>
  <si>
    <t>三次市</t>
    <rPh sb="0" eb="3">
      <t>ミヨシシ</t>
    </rPh>
    <phoneticPr fontId="3"/>
  </si>
  <si>
    <t>富山県</t>
    <rPh sb="0" eb="3">
      <t>トヤマケン</t>
    </rPh>
    <phoneticPr fontId="3"/>
  </si>
  <si>
    <t>宮城県</t>
    <rPh sb="0" eb="3">
      <t>ミヤギケン</t>
    </rPh>
    <phoneticPr fontId="3"/>
  </si>
  <si>
    <t>仙台市</t>
    <rPh sb="0" eb="3">
      <t>センダイシ</t>
    </rPh>
    <phoneticPr fontId="3"/>
  </si>
  <si>
    <t>石川県</t>
    <rPh sb="0" eb="3">
      <t>イシカワケン</t>
    </rPh>
    <phoneticPr fontId="3"/>
  </si>
  <si>
    <t>山口県</t>
    <rPh sb="0" eb="3">
      <t>ヤマグチケン</t>
    </rPh>
    <phoneticPr fontId="3"/>
  </si>
  <si>
    <t>下関市</t>
    <rPh sb="0" eb="3">
      <t>シモノセキシ</t>
    </rPh>
    <phoneticPr fontId="3"/>
  </si>
  <si>
    <t>福井県</t>
    <rPh sb="0" eb="3">
      <t>フクイケン</t>
    </rPh>
    <phoneticPr fontId="3"/>
  </si>
  <si>
    <t>福井市</t>
    <rPh sb="0" eb="3">
      <t>フクイシ</t>
    </rPh>
    <phoneticPr fontId="3"/>
  </si>
  <si>
    <t>秋田県</t>
    <rPh sb="0" eb="3">
      <t>アキタケン</t>
    </rPh>
    <phoneticPr fontId="3"/>
  </si>
  <si>
    <t>秋田市</t>
    <rPh sb="0" eb="3">
      <t>アキタシ</t>
    </rPh>
    <phoneticPr fontId="3"/>
  </si>
  <si>
    <t>徳島県</t>
    <rPh sb="0" eb="3">
      <t>トクシマケン</t>
    </rPh>
    <phoneticPr fontId="3"/>
  </si>
  <si>
    <t>山梨県</t>
    <rPh sb="0" eb="3">
      <t>ヤマナシケン</t>
    </rPh>
    <phoneticPr fontId="3"/>
  </si>
  <si>
    <t>香川県</t>
    <rPh sb="0" eb="3">
      <t>カガワケン</t>
    </rPh>
    <phoneticPr fontId="3"/>
  </si>
  <si>
    <t>高松市</t>
    <rPh sb="0" eb="3">
      <t>タカマツシ</t>
    </rPh>
    <phoneticPr fontId="3"/>
  </si>
  <si>
    <t>山形県</t>
    <rPh sb="0" eb="3">
      <t>ヤマガタケン</t>
    </rPh>
    <phoneticPr fontId="3"/>
  </si>
  <si>
    <t>長野県</t>
    <rPh sb="0" eb="3">
      <t>ナガノケン</t>
    </rPh>
    <phoneticPr fontId="3"/>
  </si>
  <si>
    <t>長野市</t>
    <rPh sb="0" eb="3">
      <t>ナガノシ</t>
    </rPh>
    <phoneticPr fontId="3"/>
  </si>
  <si>
    <t>丸亀市</t>
    <rPh sb="0" eb="3">
      <t>マルガメシ</t>
    </rPh>
    <phoneticPr fontId="3"/>
  </si>
  <si>
    <t>福島県</t>
    <rPh sb="0" eb="3">
      <t>フクシマケン</t>
    </rPh>
    <phoneticPr fontId="3"/>
  </si>
  <si>
    <t>福島市</t>
    <rPh sb="0" eb="3">
      <t>フクシマシ</t>
    </rPh>
    <phoneticPr fontId="3"/>
  </si>
  <si>
    <t>郡山市</t>
    <rPh sb="0" eb="3">
      <t>コオリヤマシ</t>
    </rPh>
    <phoneticPr fontId="3"/>
  </si>
  <si>
    <t>岐阜県</t>
    <rPh sb="0" eb="3">
      <t>ギフケン</t>
    </rPh>
    <phoneticPr fontId="3"/>
  </si>
  <si>
    <t>岐阜市</t>
    <rPh sb="0" eb="3">
      <t>ギフシ</t>
    </rPh>
    <phoneticPr fontId="3"/>
  </si>
  <si>
    <t>愛媛県</t>
    <rPh sb="0" eb="3">
      <t>エヒメケン</t>
    </rPh>
    <phoneticPr fontId="3"/>
  </si>
  <si>
    <t>松山市</t>
    <rPh sb="0" eb="3">
      <t>マツヤマシ</t>
    </rPh>
    <phoneticPr fontId="3"/>
  </si>
  <si>
    <t>静岡県</t>
    <rPh sb="0" eb="3">
      <t>シズオカケン</t>
    </rPh>
    <phoneticPr fontId="3"/>
  </si>
  <si>
    <t>浜松市</t>
    <rPh sb="0" eb="3">
      <t>ハママツシ</t>
    </rPh>
    <phoneticPr fontId="3"/>
  </si>
  <si>
    <t>高知県</t>
    <rPh sb="0" eb="3">
      <t>コウチケン</t>
    </rPh>
    <phoneticPr fontId="3"/>
  </si>
  <si>
    <t>高知市</t>
    <rPh sb="0" eb="3">
      <t>コウチシ</t>
    </rPh>
    <phoneticPr fontId="3"/>
  </si>
  <si>
    <t>茨城県</t>
    <rPh sb="0" eb="3">
      <t>イバラキケン</t>
    </rPh>
    <phoneticPr fontId="3"/>
  </si>
  <si>
    <t>笠間市</t>
    <rPh sb="0" eb="3">
      <t>カサマシ</t>
    </rPh>
    <phoneticPr fontId="3"/>
  </si>
  <si>
    <t>三島市</t>
    <rPh sb="0" eb="3">
      <t>ミシマシ</t>
    </rPh>
    <phoneticPr fontId="3"/>
  </si>
  <si>
    <t>福岡県</t>
    <rPh sb="0" eb="3">
      <t>フクオカケン</t>
    </rPh>
    <phoneticPr fontId="3"/>
  </si>
  <si>
    <t>福岡市</t>
    <rPh sb="0" eb="3">
      <t>フクオカシ</t>
    </rPh>
    <phoneticPr fontId="3"/>
  </si>
  <si>
    <t>沼津市</t>
    <rPh sb="0" eb="3">
      <t>ヌマヅシ</t>
    </rPh>
    <phoneticPr fontId="3"/>
  </si>
  <si>
    <t>北九州市</t>
    <rPh sb="0" eb="4">
      <t>キタキュウシュウシ</t>
    </rPh>
    <phoneticPr fontId="3"/>
  </si>
  <si>
    <t>栃木県</t>
    <rPh sb="0" eb="3">
      <t>トチギケン</t>
    </rPh>
    <phoneticPr fontId="3"/>
  </si>
  <si>
    <t>宇都宮市</t>
    <rPh sb="0" eb="4">
      <t>ウツノミヤシ</t>
    </rPh>
    <phoneticPr fontId="3"/>
  </si>
  <si>
    <t>筑後市</t>
    <rPh sb="0" eb="3">
      <t>チクゴシ</t>
    </rPh>
    <phoneticPr fontId="3"/>
  </si>
  <si>
    <t>愛知県</t>
    <rPh sb="0" eb="3">
      <t>アイチケン</t>
    </rPh>
    <phoneticPr fontId="3"/>
  </si>
  <si>
    <t>名古屋市</t>
    <rPh sb="0" eb="4">
      <t>ナゴヤシ</t>
    </rPh>
    <phoneticPr fontId="3"/>
  </si>
  <si>
    <t>群馬県</t>
    <rPh sb="0" eb="3">
      <t>グンマケン</t>
    </rPh>
    <phoneticPr fontId="3"/>
  </si>
  <si>
    <t>高崎市</t>
    <rPh sb="0" eb="3">
      <t>タカサキシ</t>
    </rPh>
    <phoneticPr fontId="3"/>
  </si>
  <si>
    <t>岡崎市</t>
    <rPh sb="0" eb="3">
      <t>オカザキシ</t>
    </rPh>
    <phoneticPr fontId="3"/>
  </si>
  <si>
    <t>佐賀県</t>
  </si>
  <si>
    <t>前橋市</t>
    <rPh sb="0" eb="3">
      <t>マエバシシ</t>
    </rPh>
    <phoneticPr fontId="3"/>
  </si>
  <si>
    <t>長崎県</t>
  </si>
  <si>
    <t>熊本県</t>
  </si>
  <si>
    <t>埼玉県</t>
    <rPh sb="0" eb="3">
      <t>サイタマケン</t>
    </rPh>
    <phoneticPr fontId="3"/>
  </si>
  <si>
    <t>さいたま市</t>
    <rPh sb="4" eb="5">
      <t>シ</t>
    </rPh>
    <phoneticPr fontId="3"/>
  </si>
  <si>
    <t>無回答</t>
    <rPh sb="0" eb="3">
      <t>ムカイトウ</t>
    </rPh>
    <phoneticPr fontId="3"/>
  </si>
  <si>
    <t>大分県</t>
  </si>
  <si>
    <t>三重県</t>
    <rPh sb="0" eb="3">
      <t>ミエケン</t>
    </rPh>
    <phoneticPr fontId="3"/>
  </si>
  <si>
    <t>宮崎県</t>
    <rPh sb="0" eb="3">
      <t>ミヤザキケン</t>
    </rPh>
    <phoneticPr fontId="3"/>
  </si>
  <si>
    <t>千葉県</t>
    <rPh sb="0" eb="3">
      <t>チバケン</t>
    </rPh>
    <phoneticPr fontId="3"/>
  </si>
  <si>
    <t>千葉市</t>
    <rPh sb="0" eb="3">
      <t>チバシ</t>
    </rPh>
    <phoneticPr fontId="3"/>
  </si>
  <si>
    <t>滋賀県</t>
    <rPh sb="0" eb="3">
      <t>シガケン</t>
    </rPh>
    <phoneticPr fontId="3"/>
  </si>
  <si>
    <t>鹿児島県</t>
    <rPh sb="0" eb="4">
      <t>カゴシマケン</t>
    </rPh>
    <phoneticPr fontId="3"/>
  </si>
  <si>
    <t>鹿児島市</t>
    <rPh sb="0" eb="4">
      <t>カゴシマシ</t>
    </rPh>
    <phoneticPr fontId="3"/>
  </si>
  <si>
    <t>船橋市</t>
    <rPh sb="0" eb="3">
      <t>フナバシシ</t>
    </rPh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</si>
  <si>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</si>
  <si>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</si>
  <si>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市川市</t>
    <rPh sb="0" eb="3">
      <t>イチカワシ</t>
    </rPh>
    <phoneticPr fontId="3"/>
  </si>
  <si>
    <t>沖縄県</t>
    <rPh sb="0" eb="3">
      <t>オキナワケン</t>
    </rPh>
    <phoneticPr fontId="3"/>
  </si>
  <si>
    <t>宜野湾市</t>
    <rPh sb="0" eb="4">
      <t>ギノワンシ</t>
    </rPh>
    <phoneticPr fontId="3"/>
  </si>
  <si>
    <t>酒々井町</t>
    <rPh sb="0" eb="3">
      <t>シスイ</t>
    </rPh>
    <rPh sb="3" eb="4">
      <t>マチ</t>
    </rPh>
    <phoneticPr fontId="3"/>
  </si>
  <si>
    <t>大阪府</t>
    <rPh sb="0" eb="3">
      <t>オオサカフ</t>
    </rPh>
    <phoneticPr fontId="3"/>
  </si>
  <si>
    <t>大阪市</t>
    <rPh sb="0" eb="3">
      <t>オオサカシ</t>
    </rPh>
    <phoneticPr fontId="3"/>
  </si>
  <si>
    <t>那覇市</t>
    <rPh sb="0" eb="3">
      <t>ナハシ</t>
    </rPh>
    <phoneticPr fontId="3"/>
  </si>
  <si>
    <t>東大阪市</t>
    <rPh sb="0" eb="4">
      <t>ヒガシオオサカシ</t>
    </rPh>
    <phoneticPr fontId="3"/>
  </si>
  <si>
    <t>東京都</t>
    <rPh sb="0" eb="3">
      <t>トウキョウト</t>
    </rPh>
    <phoneticPr fontId="3"/>
  </si>
  <si>
    <t>八王子市</t>
    <rPh sb="0" eb="4">
      <t>ハチオウジシ</t>
    </rPh>
    <phoneticPr fontId="3"/>
  </si>
  <si>
    <t>堺市</t>
    <rPh sb="0" eb="2">
      <t>サカイシ</t>
    </rPh>
    <phoneticPr fontId="3"/>
  </si>
  <si>
    <t>立川市</t>
    <rPh sb="0" eb="3">
      <t>タチカワシ</t>
    </rPh>
    <phoneticPr fontId="3"/>
  </si>
  <si>
    <t>松原市</t>
    <rPh sb="0" eb="3">
      <t>マツバラシ</t>
    </rPh>
    <phoneticPr fontId="3"/>
  </si>
  <si>
    <t>総数</t>
    <rPh sb="0" eb="2">
      <t>ソウスウ</t>
    </rPh>
    <phoneticPr fontId="3"/>
  </si>
  <si>
    <t>府中市</t>
    <rPh sb="0" eb="3">
      <t>フチュウシ</t>
    </rPh>
    <phoneticPr fontId="3"/>
  </si>
  <si>
    <t>江戸川区</t>
    <rPh sb="0" eb="4">
      <t>エドガワク</t>
    </rPh>
    <phoneticPr fontId="3"/>
  </si>
  <si>
    <t>中野区</t>
    <rPh sb="0" eb="3">
      <t>ナカノク</t>
    </rPh>
    <phoneticPr fontId="3"/>
  </si>
  <si>
    <t>葛飾区</t>
    <rPh sb="0" eb="3">
      <t>カツシカク</t>
    </rPh>
    <phoneticPr fontId="3"/>
  </si>
  <si>
    <t>兵庫県</t>
    <rPh sb="0" eb="3">
      <t>ヒョウゴケン</t>
    </rPh>
    <phoneticPr fontId="3"/>
  </si>
  <si>
    <t>西宮市</t>
    <rPh sb="0" eb="3">
      <t>ニシノミヤシ</t>
    </rPh>
    <phoneticPr fontId="3"/>
  </si>
  <si>
    <t>杉並区</t>
    <rPh sb="0" eb="3">
      <t>スギナミク</t>
    </rPh>
    <phoneticPr fontId="3"/>
  </si>
  <si>
    <t>神戸市</t>
    <rPh sb="0" eb="3">
      <t>コウベシ</t>
    </rPh>
    <phoneticPr fontId="3"/>
  </si>
  <si>
    <t>港区</t>
    <rPh sb="0" eb="2">
      <t>ミナトク</t>
    </rPh>
    <phoneticPr fontId="3"/>
  </si>
  <si>
    <t>その他市部</t>
    <rPh sb="2" eb="3">
      <t>タ</t>
    </rPh>
    <rPh sb="3" eb="5">
      <t>シブ</t>
    </rPh>
    <phoneticPr fontId="3"/>
  </si>
  <si>
    <t>奈良県</t>
    <rPh sb="0" eb="3">
      <t>ナラケン</t>
    </rPh>
    <phoneticPr fontId="3"/>
  </si>
  <si>
    <t>その他区部</t>
    <rPh sb="2" eb="3">
      <t>タ</t>
    </rPh>
    <rPh sb="3" eb="5">
      <t>クブ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</si>
  <si>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</si>
  <si>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</si>
  <si>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収入額</t>
    <rPh sb="0" eb="2">
      <t>シュウニュウ</t>
    </rPh>
    <rPh sb="2" eb="3">
      <t>ガク</t>
    </rPh>
    <phoneticPr fontId="3"/>
  </si>
  <si>
    <t>度数</t>
    <rPh sb="0" eb="2">
      <t>ドスウ</t>
    </rPh>
    <phoneticPr fontId="3"/>
  </si>
  <si>
    <t>日数</t>
    <rPh sb="0" eb="2">
      <t>ニッスウ</t>
    </rPh>
    <phoneticPr fontId="3"/>
  </si>
  <si>
    <t>平均</t>
    <rPh sb="0" eb="2">
      <t>ヘイキン</t>
    </rPh>
    <phoneticPr fontId="3"/>
  </si>
  <si>
    <t>標準偏差</t>
    <rPh sb="0" eb="2">
      <t>ヒョウジュン</t>
    </rPh>
    <rPh sb="2" eb="4">
      <t>ヘンサ</t>
    </rPh>
    <phoneticPr fontId="3"/>
  </si>
  <si>
    <t>年数</t>
    <rPh sb="0" eb="2">
      <t>ネンスウ</t>
    </rPh>
    <phoneticPr fontId="3"/>
  </si>
  <si>
    <t>時間</t>
  </si>
  <si>
    <t>度数</t>
  </si>
  <si>
    <t>やりがいがある</t>
    <phoneticPr fontId="3"/>
  </si>
  <si>
    <t>％</t>
    <phoneticPr fontId="3"/>
  </si>
  <si>
    <t>そう思う</t>
    <rPh sb="2" eb="3">
      <t>オモ</t>
    </rPh>
    <phoneticPr fontId="3"/>
  </si>
  <si>
    <t>どちらかと言えばそう思う</t>
    <rPh sb="5" eb="6">
      <t>イ</t>
    </rPh>
    <rPh sb="10" eb="11">
      <t>オモ</t>
    </rPh>
    <phoneticPr fontId="3"/>
  </si>
  <si>
    <t>どちらかと言えばそう思わない</t>
    <rPh sb="5" eb="6">
      <t>イ</t>
    </rPh>
    <rPh sb="10" eb="11">
      <t>オモ</t>
    </rPh>
    <phoneticPr fontId="3"/>
  </si>
  <si>
    <t>そう思わない</t>
    <rPh sb="2" eb="3">
      <t>オモ</t>
    </rPh>
    <phoneticPr fontId="3"/>
  </si>
  <si>
    <t>労働時間は適切である</t>
    <rPh sb="0" eb="2">
      <t>ロウドウ</t>
    </rPh>
    <rPh sb="2" eb="4">
      <t>ジカン</t>
    </rPh>
    <rPh sb="5" eb="7">
      <t>テキセツ</t>
    </rPh>
    <phoneticPr fontId="3"/>
  </si>
  <si>
    <t>給与は適切である</t>
    <rPh sb="0" eb="2">
      <t>キュウヨ</t>
    </rPh>
    <rPh sb="3" eb="5">
      <t>テキセツ</t>
    </rPh>
    <phoneticPr fontId="3"/>
  </si>
  <si>
    <t>将来設計が立てられる</t>
    <rPh sb="0" eb="2">
      <t>ショウライ</t>
    </rPh>
    <rPh sb="2" eb="4">
      <t>セッケイ</t>
    </rPh>
    <rPh sb="5" eb="6">
      <t>タ</t>
    </rPh>
    <phoneticPr fontId="3"/>
  </si>
  <si>
    <t>待遇が公平である</t>
    <rPh sb="0" eb="2">
      <t>タイグウ</t>
    </rPh>
    <rPh sb="3" eb="5">
      <t>コウヘイ</t>
    </rPh>
    <phoneticPr fontId="3"/>
  </si>
  <si>
    <t>全体として満足している</t>
    <rPh sb="0" eb="2">
      <t>ゼンタイ</t>
    </rPh>
    <rPh sb="5" eb="7">
      <t>マンゾク</t>
    </rPh>
    <phoneticPr fontId="3"/>
  </si>
  <si>
    <t>少なくとも人並みに価値のある人間だ</t>
    <rPh sb="0" eb="1">
      <t>スク</t>
    </rPh>
    <rPh sb="5" eb="7">
      <t>ヒトナ</t>
    </rPh>
    <rPh sb="9" eb="11">
      <t>カチ</t>
    </rPh>
    <rPh sb="14" eb="16">
      <t>ニンゲン</t>
    </rPh>
    <phoneticPr fontId="3"/>
  </si>
  <si>
    <t>あてはまる</t>
    <phoneticPr fontId="3"/>
  </si>
  <si>
    <t>ややあてはまる</t>
    <phoneticPr fontId="3"/>
  </si>
  <si>
    <t>どちらともいえない</t>
    <phoneticPr fontId="3"/>
  </si>
  <si>
    <t>ややあてはまらない</t>
    <phoneticPr fontId="3"/>
  </si>
  <si>
    <t>あてはまらない</t>
    <phoneticPr fontId="3"/>
  </si>
  <si>
    <t>何かにつけて、自分は役に立たない人間だと思う</t>
    <rPh sb="0" eb="1">
      <t>ナニ</t>
    </rPh>
    <rPh sb="7" eb="9">
      <t>ジブン</t>
    </rPh>
    <rPh sb="10" eb="11">
      <t>ヤク</t>
    </rPh>
    <rPh sb="12" eb="13">
      <t>タ</t>
    </rPh>
    <rPh sb="16" eb="18">
      <t>ニンゲン</t>
    </rPh>
    <rPh sb="20" eb="21">
      <t>オモ</t>
    </rPh>
    <phoneticPr fontId="3"/>
  </si>
  <si>
    <t>仕事をしている</t>
    <rPh sb="0" eb="2">
      <t>シゴト</t>
    </rPh>
    <phoneticPr fontId="3"/>
  </si>
  <si>
    <t>仕事をしていない</t>
    <rPh sb="0" eb="2">
      <t>シゴト</t>
    </rPh>
    <phoneticPr fontId="3"/>
  </si>
  <si>
    <t>自分で探した</t>
    <rPh sb="0" eb="2">
      <t>ジブン</t>
    </rPh>
    <rPh sb="3" eb="4">
      <t>サガ</t>
    </rPh>
    <phoneticPr fontId="3"/>
  </si>
  <si>
    <t>家族、親族、知り合いの紹介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3"/>
  </si>
  <si>
    <t>障害者団体の紹介</t>
    <rPh sb="0" eb="3">
      <t>ショウガイシャ</t>
    </rPh>
    <rPh sb="3" eb="5">
      <t>ダンタイ</t>
    </rPh>
    <rPh sb="6" eb="8">
      <t>ショウカイ</t>
    </rPh>
    <phoneticPr fontId="3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</si>
  <si>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3"/>
  </si>
  <si>
    <t>ハローワークなど公的機関のあっせん</t>
    <rPh sb="8" eb="10">
      <t>コウテキ</t>
    </rPh>
    <rPh sb="10" eb="12">
      <t>キカン</t>
    </rPh>
    <phoneticPr fontId="3"/>
  </si>
  <si>
    <t>起業した</t>
    <rPh sb="0" eb="2">
      <t>キギョウ</t>
    </rPh>
    <phoneticPr fontId="3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</si>
  <si>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3"/>
  </si>
  <si>
    <t>その他の内訳（自由回答）</t>
    <rPh sb="2" eb="3">
      <t>タ</t>
    </rPh>
    <rPh sb="4" eb="6">
      <t>ウチワケ</t>
    </rPh>
    <rPh sb="7" eb="9">
      <t>ジユウ</t>
    </rPh>
    <rPh sb="9" eb="11">
      <t>カイトウ</t>
    </rPh>
    <phoneticPr fontId="3"/>
  </si>
  <si>
    <t>％</t>
  </si>
  <si>
    <t>障害をもつ以前と同じところに勤めている</t>
    <rPh sb="0" eb="2">
      <t>ショウガイ</t>
    </rPh>
    <rPh sb="5" eb="7">
      <t>イゼン</t>
    </rPh>
    <rPh sb="8" eb="9">
      <t>オナ</t>
    </rPh>
    <rPh sb="14" eb="15">
      <t>ツト</t>
    </rPh>
    <phoneticPr fontId="3"/>
  </si>
  <si>
    <t>民間企業・機関のあっせん</t>
    <rPh sb="0" eb="2">
      <t>ミンカン</t>
    </rPh>
    <rPh sb="2" eb="4">
      <t>キギョウ</t>
    </rPh>
    <rPh sb="5" eb="7">
      <t>キカン</t>
    </rPh>
    <phoneticPr fontId="3"/>
  </si>
  <si>
    <t>無効回答</t>
    <rPh sb="0" eb="2">
      <t>ムコウ</t>
    </rPh>
    <rPh sb="2" eb="4">
      <t>カイトウ</t>
    </rPh>
    <phoneticPr fontId="3"/>
  </si>
  <si>
    <t>同居か別居か</t>
    <rPh sb="0" eb="2">
      <t>ドウキョ</t>
    </rPh>
    <rPh sb="3" eb="5">
      <t>ベッキョ</t>
    </rPh>
    <phoneticPr fontId="3"/>
  </si>
  <si>
    <t>学歴について</t>
    <rPh sb="0" eb="2">
      <t>ガクレキ</t>
    </rPh>
    <phoneticPr fontId="3"/>
  </si>
  <si>
    <t>男</t>
    <rPh sb="0" eb="1">
      <t>オトコ</t>
    </rPh>
    <phoneticPr fontId="3"/>
  </si>
  <si>
    <t>同居</t>
    <rPh sb="0" eb="2">
      <t>ドウキョ</t>
    </rPh>
    <phoneticPr fontId="3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</si>
  <si>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3"/>
  </si>
  <si>
    <t>女</t>
    <rPh sb="0" eb="1">
      <t>オンナ</t>
    </rPh>
    <phoneticPr fontId="3"/>
  </si>
  <si>
    <t>別居</t>
    <rPh sb="0" eb="2">
      <t>ベッキョ</t>
    </rPh>
    <phoneticPr fontId="3"/>
  </si>
  <si>
    <t>小学校・中学校（特別支援学級・特殊教育学級）</t>
    <rPh sb="0" eb="3">
      <t>ショウガッコウ</t>
    </rPh>
    <rPh sb="4" eb="7">
      <t>チュウガッコウ</t>
    </rPh>
    <rPh sb="8" eb="10">
      <t>トクベツ</t>
    </rPh>
    <rPh sb="10" eb="12">
      <t>シエン</t>
    </rPh>
    <rPh sb="12" eb="14">
      <t>ガッキュウ</t>
    </rPh>
    <rPh sb="15" eb="17">
      <t>トクシュ</t>
    </rPh>
    <rPh sb="17" eb="19">
      <t>キョウイク</t>
    </rPh>
    <rPh sb="19" eb="21">
      <t>ガッキュウ</t>
    </rPh>
    <phoneticPr fontId="3"/>
  </si>
  <si>
    <t>小学校・中学校（盲・聾・養護学校・特別支援学校）</t>
    <rPh sb="0" eb="3">
      <t>ショウガッコウ</t>
    </rPh>
    <rPh sb="4" eb="7">
      <t>チュウガッコウ</t>
    </rPh>
    <rPh sb="8" eb="9">
      <t>モウ</t>
    </rPh>
    <rPh sb="10" eb="11">
      <t>ロウ</t>
    </rPh>
    <rPh sb="12" eb="14">
      <t>ヨウゴ</t>
    </rPh>
    <rPh sb="14" eb="16">
      <t>ガッコウ</t>
    </rPh>
    <rPh sb="17" eb="19">
      <t>トクベツ</t>
    </rPh>
    <rPh sb="19" eb="21">
      <t>シエン</t>
    </rPh>
    <rPh sb="21" eb="23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</si>
  <si>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</si>
  <si>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通信制高校</t>
    <rPh sb="0" eb="3">
      <t>ツウシンセイ</t>
    </rPh>
    <rPh sb="3" eb="5">
      <t>コウコウ</t>
    </rPh>
    <phoneticPr fontId="3"/>
  </si>
  <si>
    <t>高等部（盲・聾・養護学校・特別支援学校）</t>
    <rPh sb="0" eb="3">
      <t>コウトウブ</t>
    </rPh>
    <phoneticPr fontId="3"/>
  </si>
  <si>
    <t>年齢</t>
    <rPh sb="0" eb="2">
      <t>ネンレイ</t>
    </rPh>
    <phoneticPr fontId="3"/>
  </si>
  <si>
    <t>盲学校専攻科・聾学校専攻科</t>
    <rPh sb="0" eb="1">
      <t>モウ</t>
    </rPh>
    <rPh sb="1" eb="3">
      <t>ガッコウ</t>
    </rPh>
    <rPh sb="3" eb="6">
      <t>センコウカ</t>
    </rPh>
    <rPh sb="7" eb="8">
      <t>ロウ</t>
    </rPh>
    <rPh sb="8" eb="10">
      <t>ガッコウ</t>
    </rPh>
    <rPh sb="10" eb="13">
      <t>センコウカ</t>
    </rPh>
    <phoneticPr fontId="3"/>
  </si>
  <si>
    <t>専修学校・専門学校など</t>
    <rPh sb="0" eb="2">
      <t>センシュウ</t>
    </rPh>
    <rPh sb="2" eb="4">
      <t>ガッコウ</t>
    </rPh>
    <rPh sb="5" eb="7">
      <t>センモン</t>
    </rPh>
    <rPh sb="7" eb="9">
      <t>ガッコウ</t>
    </rPh>
    <phoneticPr fontId="3"/>
  </si>
  <si>
    <t>短期大学・高等専門学校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3"/>
  </si>
  <si>
    <t>大学</t>
    <rPh sb="0" eb="2">
      <t>ダイガク</t>
    </rPh>
    <phoneticPr fontId="3"/>
  </si>
  <si>
    <t>通信制大学</t>
    <rPh sb="0" eb="3">
      <t>ツウシンセイ</t>
    </rPh>
    <rPh sb="3" eb="5">
      <t>ダイガク</t>
    </rPh>
    <phoneticPr fontId="3"/>
  </si>
  <si>
    <t>大学院</t>
    <rPh sb="0" eb="3">
      <t>ダイガクイン</t>
    </rPh>
    <phoneticPr fontId="3"/>
  </si>
  <si>
    <t>行っていない</t>
    <rPh sb="0" eb="1">
      <t>イ</t>
    </rPh>
    <phoneticPr fontId="3"/>
  </si>
  <si>
    <t>保育・介助などの必要性について</t>
    <rPh sb="0" eb="2">
      <t>ホイク</t>
    </rPh>
    <rPh sb="3" eb="5">
      <t>カイジョ</t>
    </rPh>
    <rPh sb="8" eb="11">
      <t>ヒツヨウセイ</t>
    </rPh>
    <phoneticPr fontId="3"/>
  </si>
  <si>
    <t>あり</t>
    <phoneticPr fontId="3"/>
  </si>
  <si>
    <t>続柄</t>
    <rPh sb="0" eb="2">
      <t>ゾクガラ</t>
    </rPh>
    <phoneticPr fontId="3"/>
  </si>
  <si>
    <t>配偶者</t>
    <rPh sb="0" eb="3">
      <t>ハイグウシャ</t>
    </rPh>
    <phoneticPr fontId="3"/>
  </si>
  <si>
    <t>息子</t>
    <rPh sb="0" eb="2">
      <t>ムスコ</t>
    </rPh>
    <phoneticPr fontId="3"/>
  </si>
  <si>
    <t>娘</t>
    <rPh sb="0" eb="1">
      <t>ムスメ</t>
    </rPh>
    <phoneticPr fontId="3"/>
  </si>
  <si>
    <t>父</t>
    <rPh sb="0" eb="1">
      <t>チチ</t>
    </rPh>
    <phoneticPr fontId="3"/>
  </si>
  <si>
    <t>母</t>
    <rPh sb="0" eb="1">
      <t>ハハ</t>
    </rPh>
    <phoneticPr fontId="3"/>
  </si>
  <si>
    <t>義父</t>
    <rPh sb="0" eb="2">
      <t>ギフ</t>
    </rPh>
    <phoneticPr fontId="3"/>
  </si>
  <si>
    <t>義母</t>
    <rPh sb="0" eb="2">
      <t>ギボ</t>
    </rPh>
    <phoneticPr fontId="3"/>
  </si>
  <si>
    <t>兄弟</t>
    <rPh sb="0" eb="2">
      <t>キョウダイ</t>
    </rPh>
    <phoneticPr fontId="3"/>
  </si>
  <si>
    <t>姉妹</t>
    <rPh sb="0" eb="2">
      <t>シマイ</t>
    </rPh>
    <phoneticPr fontId="3"/>
  </si>
  <si>
    <t>祖父</t>
    <rPh sb="0" eb="2">
      <t>ソフ</t>
    </rPh>
    <phoneticPr fontId="3"/>
  </si>
  <si>
    <t>祖母</t>
    <rPh sb="0" eb="2">
      <t>ソボ</t>
    </rPh>
    <phoneticPr fontId="3"/>
  </si>
  <si>
    <t>娘の夫</t>
    <rPh sb="0" eb="1">
      <t>ムスメ</t>
    </rPh>
    <rPh sb="2" eb="3">
      <t>オット</t>
    </rPh>
    <phoneticPr fontId="3"/>
  </si>
  <si>
    <t>息子の妻</t>
    <rPh sb="0" eb="2">
      <t>ムスコ</t>
    </rPh>
    <rPh sb="3" eb="4">
      <t>ツマ</t>
    </rPh>
    <phoneticPr fontId="3"/>
  </si>
  <si>
    <t>その他の親戚</t>
    <rPh sb="2" eb="3">
      <t>タ</t>
    </rPh>
    <rPh sb="4" eb="6">
      <t>シンセキ</t>
    </rPh>
    <phoneticPr fontId="3"/>
  </si>
  <si>
    <t>恋人</t>
    <rPh sb="0" eb="2">
      <t>コイビト</t>
    </rPh>
    <phoneticPr fontId="3"/>
  </si>
  <si>
    <t>友人</t>
    <rPh sb="0" eb="2">
      <t>ユウジン</t>
    </rPh>
    <phoneticPr fontId="3"/>
  </si>
  <si>
    <t>近所の人</t>
    <rPh sb="0" eb="2">
      <t>キンジョ</t>
    </rPh>
    <rPh sb="3" eb="4">
      <t>ヒト</t>
    </rPh>
    <phoneticPr fontId="3"/>
  </si>
  <si>
    <t>障害の種類</t>
    <rPh sb="0" eb="2">
      <t>ショウガイ</t>
    </rPh>
    <rPh sb="3" eb="5">
      <t>シュルイ</t>
    </rPh>
    <phoneticPr fontId="3"/>
  </si>
  <si>
    <t>身体障害</t>
    <rPh sb="0" eb="2">
      <t>シンタイ</t>
    </rPh>
    <rPh sb="2" eb="4">
      <t>ショウガイ</t>
    </rPh>
    <phoneticPr fontId="3"/>
  </si>
  <si>
    <t>視覚障害</t>
    <rPh sb="0" eb="2">
      <t>シカク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</si>
  <si>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</si>
  <si>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平衡機能障害</t>
    <rPh sb="0" eb="2">
      <t>ヘイコウ</t>
    </rPh>
    <rPh sb="2" eb="4">
      <t>キノウ</t>
    </rPh>
    <rPh sb="4" eb="6">
      <t>ショウガイ</t>
    </rPh>
    <phoneticPr fontId="3"/>
  </si>
  <si>
    <t>音声、言語、そしゃく機能障害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3"/>
  </si>
  <si>
    <t>上肢切断、上肢機能障害</t>
    <rPh sb="0" eb="2">
      <t>ジョウシ</t>
    </rPh>
    <rPh sb="2" eb="4">
      <t>セツダン</t>
    </rPh>
    <rPh sb="5" eb="7">
      <t>ジョウシ</t>
    </rPh>
    <rPh sb="7" eb="9">
      <t>キノウ</t>
    </rPh>
    <rPh sb="9" eb="11">
      <t>ショウガイ</t>
    </rPh>
    <phoneticPr fontId="3"/>
  </si>
  <si>
    <t>下肢切断、下肢機能障害</t>
    <rPh sb="0" eb="2">
      <t>カシ</t>
    </rPh>
    <rPh sb="2" eb="4">
      <t>セツダン</t>
    </rPh>
    <rPh sb="5" eb="7">
      <t>カシ</t>
    </rPh>
    <rPh sb="7" eb="9">
      <t>キノウ</t>
    </rPh>
    <rPh sb="9" eb="11">
      <t>ショウガイ</t>
    </rPh>
    <phoneticPr fontId="3"/>
  </si>
  <si>
    <t>頸椎損傷による運動機能障害</t>
    <rPh sb="0" eb="2">
      <t>ケイツイ</t>
    </rPh>
    <rPh sb="2" eb="4">
      <t>ソンショウ</t>
    </rPh>
    <rPh sb="7" eb="9">
      <t>ウンドウ</t>
    </rPh>
    <rPh sb="9" eb="11">
      <t>キノウ</t>
    </rPh>
    <rPh sb="11" eb="13">
      <t>ショウガイ</t>
    </rPh>
    <phoneticPr fontId="3"/>
  </si>
  <si>
    <t>脳原性全身性運動機能障害（脳性まひ）</t>
    <rPh sb="0" eb="1">
      <t>ノウ</t>
    </rPh>
    <rPh sb="1" eb="2">
      <t>ハラ</t>
    </rPh>
    <rPh sb="2" eb="3">
      <t>セイ</t>
    </rPh>
    <rPh sb="3" eb="6">
      <t>ゼンシンセイ</t>
    </rPh>
    <rPh sb="6" eb="8">
      <t>ウンドウ</t>
    </rPh>
    <rPh sb="8" eb="10">
      <t>キノウ</t>
    </rPh>
    <rPh sb="10" eb="12">
      <t>ショウガイ</t>
    </rPh>
    <rPh sb="13" eb="15">
      <t>ノウセイ</t>
    </rPh>
    <phoneticPr fontId="3"/>
  </si>
  <si>
    <t>その他全身性（多肢および体幹）運動機能障害</t>
    <rPh sb="2" eb="3">
      <t>タ</t>
    </rPh>
    <rPh sb="3" eb="6">
      <t>ゼンシンセイ</t>
    </rPh>
    <rPh sb="7" eb="9">
      <t>タシ</t>
    </rPh>
    <rPh sb="12" eb="13">
      <t>カラダ</t>
    </rPh>
    <rPh sb="13" eb="14">
      <t>ミキ</t>
    </rPh>
    <rPh sb="15" eb="17">
      <t>ウンドウ</t>
    </rPh>
    <rPh sb="17" eb="19">
      <t>キノウ</t>
    </rPh>
    <rPh sb="19" eb="21">
      <t>ショウガイ</t>
    </rPh>
    <phoneticPr fontId="3"/>
  </si>
  <si>
    <t>内部障害</t>
    <rPh sb="0" eb="2">
      <t>ナイブ</t>
    </rPh>
    <rPh sb="2" eb="4">
      <t>ショウガイ</t>
    </rPh>
    <phoneticPr fontId="3"/>
  </si>
  <si>
    <t>知的・発達障害</t>
    <rPh sb="0" eb="2">
      <t>チテキ</t>
    </rPh>
    <rPh sb="3" eb="5">
      <t>ハッタツ</t>
    </rPh>
    <rPh sb="5" eb="7">
      <t>ショウガイ</t>
    </rPh>
    <phoneticPr fontId="3"/>
  </si>
  <si>
    <t>知的障害</t>
    <rPh sb="0" eb="2">
      <t>チテキ</t>
    </rPh>
    <rPh sb="2" eb="4">
      <t>ショウガイ</t>
    </rPh>
    <phoneticPr fontId="3"/>
  </si>
  <si>
    <t>ダウン症</t>
    <rPh sb="3" eb="4">
      <t>ショウ</t>
    </rPh>
    <phoneticPr fontId="3"/>
  </si>
  <si>
    <t>自閉症</t>
    <rPh sb="0" eb="3">
      <t>ジヘイショウ</t>
    </rPh>
    <phoneticPr fontId="3"/>
  </si>
  <si>
    <t>アスペルガー症候群</t>
    <rPh sb="6" eb="9">
      <t>ショウコウグン</t>
    </rPh>
    <phoneticPr fontId="3"/>
  </si>
  <si>
    <t>学習障害</t>
    <rPh sb="0" eb="2">
      <t>ガクシュウ</t>
    </rPh>
    <rPh sb="2" eb="4">
      <t>ショウガイ</t>
    </rPh>
    <phoneticPr fontId="3"/>
  </si>
  <si>
    <t>注意欠陥・多動性障害</t>
    <rPh sb="0" eb="2">
      <t>チュウイ</t>
    </rPh>
    <rPh sb="2" eb="4">
      <t>ケッカン</t>
    </rPh>
    <rPh sb="5" eb="8">
      <t>タドウセイ</t>
    </rPh>
    <rPh sb="8" eb="10">
      <t>ショウガイ</t>
    </rPh>
    <phoneticPr fontId="3"/>
  </si>
  <si>
    <t>精神障害</t>
    <rPh sb="0" eb="2">
      <t>セイシン</t>
    </rPh>
    <rPh sb="2" eb="4">
      <t>ショウガイ</t>
    </rPh>
    <phoneticPr fontId="3"/>
  </si>
  <si>
    <t>統合失調症、統合失調症型障害および妄想性障害（非定型精神病など）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rPh sb="23" eb="26">
      <t>ヒテイケイ</t>
    </rPh>
    <rPh sb="26" eb="29">
      <t>セイシンビョウ</t>
    </rPh>
    <phoneticPr fontId="3"/>
  </si>
  <si>
    <t>気分[感情]障害（そううつ病など）</t>
    <rPh sb="0" eb="2">
      <t>キブン</t>
    </rPh>
    <rPh sb="3" eb="5">
      <t>カンジョウ</t>
    </rPh>
    <rPh sb="6" eb="8">
      <t>ショウガイ</t>
    </rPh>
    <rPh sb="13" eb="14">
      <t>ビョウ</t>
    </rPh>
    <phoneticPr fontId="3"/>
  </si>
  <si>
    <t>てんかん</t>
    <phoneticPr fontId="3"/>
  </si>
  <si>
    <t>症状性を含む器質性精神障害（器質精神病など）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rPh sb="14" eb="16">
      <t>キシツ</t>
    </rPh>
    <rPh sb="16" eb="19">
      <t>セイシンビョウ</t>
    </rPh>
    <phoneticPr fontId="3"/>
  </si>
  <si>
    <t>精神作用物質使用による精神および行動の障害（中毒精神病など）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6" eb="18">
      <t>コウドウ</t>
    </rPh>
    <rPh sb="19" eb="21">
      <t>ショウガイ</t>
    </rPh>
    <rPh sb="22" eb="24">
      <t>チュウドク</t>
    </rPh>
    <rPh sb="24" eb="27">
      <t>セイシンビョウ</t>
    </rPh>
    <phoneticPr fontId="3"/>
  </si>
  <si>
    <t>神経症性障害、ストレス関連障害および身体表現性障害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8" eb="20">
      <t>シンタイ</t>
    </rPh>
    <rPh sb="20" eb="23">
      <t>ヒョウゲンセイ</t>
    </rPh>
    <rPh sb="23" eb="25">
      <t>ショウガイ</t>
    </rPh>
    <phoneticPr fontId="3"/>
  </si>
  <si>
    <t>発症年齢</t>
    <rPh sb="0" eb="2">
      <t>ハッショウ</t>
    </rPh>
    <rPh sb="2" eb="4">
      <t>ネンレイ</t>
    </rPh>
    <phoneticPr fontId="3"/>
  </si>
  <si>
    <t>北海道</t>
  </si>
  <si>
    <t>持家（一戸建て）</t>
    <rPh sb="0" eb="2">
      <t>モチイエ</t>
    </rPh>
    <rPh sb="3" eb="5">
      <t>イッコ</t>
    </rPh>
    <rPh sb="5" eb="6">
      <t>ダ</t>
    </rPh>
    <phoneticPr fontId="3"/>
  </si>
  <si>
    <t>青森県</t>
  </si>
  <si>
    <t>持家（共同住宅）</t>
    <rPh sb="0" eb="2">
      <t>モチイエ</t>
    </rPh>
    <rPh sb="3" eb="5">
      <t>キョウドウ</t>
    </rPh>
    <rPh sb="5" eb="7">
      <t>ジュウタク</t>
    </rPh>
    <phoneticPr fontId="3"/>
  </si>
  <si>
    <t>岩手県</t>
  </si>
  <si>
    <t>民間賃貸住宅</t>
    <rPh sb="0" eb="2">
      <t>ミンカン</t>
    </rPh>
    <rPh sb="2" eb="4">
      <t>チンタイ</t>
    </rPh>
    <rPh sb="4" eb="6">
      <t>ジュウタク</t>
    </rPh>
    <phoneticPr fontId="3"/>
  </si>
  <si>
    <t>宮城県</t>
  </si>
  <si>
    <t>社宅・公務員住宅など（給与住宅）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3"/>
  </si>
  <si>
    <t>秋田県</t>
  </si>
  <si>
    <t>公社・公団などの賃貸住宅</t>
    <rPh sb="0" eb="2">
      <t>コウシャ</t>
    </rPh>
    <rPh sb="3" eb="5">
      <t>コウダン</t>
    </rPh>
    <rPh sb="8" eb="10">
      <t>チンタイ</t>
    </rPh>
    <rPh sb="10" eb="12">
      <t>ジュウタク</t>
    </rPh>
    <phoneticPr fontId="3"/>
  </si>
  <si>
    <t>山形県</t>
  </si>
  <si>
    <t>都営・県営などの賃貸住宅</t>
    <rPh sb="0" eb="2">
      <t>トエイ</t>
    </rPh>
    <rPh sb="3" eb="5">
      <t>ケンエイ</t>
    </rPh>
    <rPh sb="8" eb="10">
      <t>チンタイ</t>
    </rPh>
    <rPh sb="10" eb="12">
      <t>ジュウタク</t>
    </rPh>
    <phoneticPr fontId="3"/>
  </si>
  <si>
    <t>福島県</t>
  </si>
  <si>
    <t>施設</t>
    <rPh sb="0" eb="2">
      <t>シセツ</t>
    </rPh>
    <phoneticPr fontId="3"/>
  </si>
  <si>
    <t>茨城県</t>
  </si>
  <si>
    <t>栃木県</t>
  </si>
  <si>
    <t>借間</t>
    <rPh sb="0" eb="2">
      <t>シャクマ</t>
    </rPh>
    <phoneticPr fontId="3"/>
  </si>
  <si>
    <t>群馬県</t>
  </si>
  <si>
    <t>埼玉県</t>
  </si>
  <si>
    <t>千葉県</t>
  </si>
  <si>
    <t>東京都</t>
  </si>
  <si>
    <t>人数</t>
    <rPh sb="0" eb="2">
      <t>ニンズウ</t>
    </rPh>
    <phoneticPr fontId="3"/>
  </si>
  <si>
    <t>神奈川県</t>
  </si>
  <si>
    <t>新潟県</t>
  </si>
  <si>
    <t>富山県</t>
  </si>
  <si>
    <t>持家の土地面積</t>
    <rPh sb="0" eb="2">
      <t>モチイエ</t>
    </rPh>
    <rPh sb="3" eb="5">
      <t>トチ</t>
    </rPh>
    <rPh sb="5" eb="7">
      <t>メンセキ</t>
    </rPh>
    <phoneticPr fontId="3"/>
  </si>
  <si>
    <t>石川県</t>
  </si>
  <si>
    <t>福井県</t>
  </si>
  <si>
    <t>一戸建て</t>
    <rPh sb="0" eb="2">
      <t>イッコ</t>
    </rPh>
    <rPh sb="2" eb="3">
      <t>ダ</t>
    </rPh>
    <phoneticPr fontId="3"/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</si>
  <si>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</si>
  <si>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</si>
  <si>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</si>
  <si>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</si>
  <si>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</si>
  <si>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</si>
  <si>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</si>
  <si>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</si>
  <si>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</si>
  <si>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</si>
  <si>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</si>
  <si>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</si>
  <si>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</si>
  <si>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面積</t>
    <rPh sb="0" eb="2">
      <t>メンセキ</t>
    </rPh>
    <phoneticPr fontId="3"/>
  </si>
  <si>
    <t>島根県</t>
  </si>
  <si>
    <t>岡山県</t>
  </si>
  <si>
    <t>広島県</t>
  </si>
  <si>
    <t>平均（外れ値除外）</t>
    <rPh sb="0" eb="2">
      <t>ヘイキン</t>
    </rPh>
    <rPh sb="3" eb="4">
      <t>ハズ</t>
    </rPh>
    <rPh sb="5" eb="6">
      <t>アタイ</t>
    </rPh>
    <rPh sb="6" eb="8">
      <t>ジョガイ</t>
    </rPh>
    <phoneticPr fontId="3"/>
  </si>
  <si>
    <t>山口県</t>
  </si>
  <si>
    <t>標準偏差（外れ値除外）</t>
    <rPh sb="0" eb="2">
      <t>ヒョウジュン</t>
    </rPh>
    <rPh sb="2" eb="4">
      <t>ヘンサ</t>
    </rPh>
    <rPh sb="5" eb="6">
      <t>ハズ</t>
    </rPh>
    <rPh sb="7" eb="8">
      <t>アタイ</t>
    </rPh>
    <rPh sb="8" eb="10">
      <t>ジョガイ</t>
    </rPh>
    <phoneticPr fontId="3"/>
  </si>
  <si>
    <t>徳島県</t>
  </si>
  <si>
    <t>香川県</t>
  </si>
  <si>
    <t>愛媛県</t>
  </si>
  <si>
    <t>高知県</t>
  </si>
  <si>
    <t>福岡県</t>
  </si>
  <si>
    <t>共同住宅</t>
    <rPh sb="0" eb="2">
      <t>キョウドウ</t>
    </rPh>
    <rPh sb="2" eb="4">
      <t>ジュウタク</t>
    </rPh>
    <phoneticPr fontId="3"/>
  </si>
  <si>
    <t>宮崎県</t>
  </si>
  <si>
    <t>鹿児島県</t>
  </si>
  <si>
    <t>沖縄県</t>
  </si>
  <si>
    <t>常に自分自身の意見を持つようにしている</t>
    <rPh sb="0" eb="1">
      <t>ツネ</t>
    </rPh>
    <rPh sb="2" eb="4">
      <t>ジブン</t>
    </rPh>
    <rPh sb="4" eb="6">
      <t>ジシン</t>
    </rPh>
    <rPh sb="7" eb="9">
      <t>イケン</t>
    </rPh>
    <rPh sb="10" eb="11">
      <t>モ</t>
    </rPh>
    <phoneticPr fontId="3"/>
  </si>
  <si>
    <t>よくあてはまる</t>
    <phoneticPr fontId="3"/>
  </si>
  <si>
    <t>全く当てはまらない</t>
    <rPh sb="0" eb="1">
      <t>マッタ</t>
    </rPh>
    <rPh sb="2" eb="3">
      <t>ア</t>
    </rPh>
    <phoneticPr fontId="3"/>
  </si>
  <si>
    <t>自分が何をしたいのか常にわかっている</t>
    <rPh sb="0" eb="2">
      <t>ジブン</t>
    </rPh>
    <rPh sb="3" eb="4">
      <t>ナニ</t>
    </rPh>
    <rPh sb="10" eb="11">
      <t>ツネ</t>
    </rPh>
    <phoneticPr fontId="3"/>
  </si>
  <si>
    <t>自分の意見をいつもはっきり言う</t>
    <rPh sb="0" eb="2">
      <t>ジブン</t>
    </rPh>
    <rPh sb="3" eb="5">
      <t>イケン</t>
    </rPh>
    <rPh sb="13" eb="14">
      <t>イ</t>
    </rPh>
    <phoneticPr fontId="3"/>
  </si>
  <si>
    <t>いつも自信を持って発言し、行動している</t>
    <rPh sb="3" eb="5">
      <t>ジシン</t>
    </rPh>
    <rPh sb="6" eb="7">
      <t>モ</t>
    </rPh>
    <rPh sb="9" eb="11">
      <t>ハツゲン</t>
    </rPh>
    <rPh sb="13" eb="15">
      <t>コウドウ</t>
    </rPh>
    <phoneticPr fontId="3"/>
  </si>
  <si>
    <t>自分の友人と意見が対立することを避ける</t>
    <rPh sb="0" eb="2">
      <t>ジブン</t>
    </rPh>
    <rPh sb="3" eb="5">
      <t>ユウジン</t>
    </rPh>
    <rPh sb="6" eb="8">
      <t>イケン</t>
    </rPh>
    <rPh sb="9" eb="11">
      <t>タイリツ</t>
    </rPh>
    <rPh sb="16" eb="17">
      <t>サ</t>
    </rPh>
    <phoneticPr fontId="3"/>
  </si>
  <si>
    <t>友人が自分をどう思っているかを気にする</t>
    <rPh sb="0" eb="2">
      <t>ユウジン</t>
    </rPh>
    <rPh sb="3" eb="5">
      <t>ジブン</t>
    </rPh>
    <rPh sb="8" eb="9">
      <t>オモ</t>
    </rPh>
    <rPh sb="15" eb="16">
      <t>キ</t>
    </rPh>
    <phoneticPr fontId="3"/>
  </si>
  <si>
    <t>たいていは自分一人で物事を決断する</t>
    <rPh sb="5" eb="7">
      <t>ジブン</t>
    </rPh>
    <rPh sb="7" eb="9">
      <t>ヒトリ</t>
    </rPh>
    <rPh sb="10" eb="12">
      <t>モノゴト</t>
    </rPh>
    <rPh sb="13" eb="15">
      <t>ケツダン</t>
    </rPh>
    <phoneticPr fontId="3"/>
  </si>
  <si>
    <t>いやなことをされる</t>
    <phoneticPr fontId="3"/>
  </si>
  <si>
    <t>何度もある</t>
    <rPh sb="0" eb="2">
      <t>ナンド</t>
    </rPh>
    <phoneticPr fontId="3"/>
  </si>
  <si>
    <t>ない</t>
    <phoneticPr fontId="3"/>
  </si>
  <si>
    <t>仲間外れにされる</t>
    <rPh sb="0" eb="2">
      <t>ナカマ</t>
    </rPh>
    <rPh sb="2" eb="3">
      <t>ハズ</t>
    </rPh>
    <phoneticPr fontId="3"/>
  </si>
  <si>
    <t>どなられる</t>
    <phoneticPr fontId="3"/>
  </si>
  <si>
    <t>たたかれる</t>
    <phoneticPr fontId="3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</si>
  <si>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3"/>
  </si>
  <si>
    <t>金額</t>
    <rPh sb="0" eb="2">
      <t>キンガク</t>
    </rPh>
    <phoneticPr fontId="3"/>
  </si>
  <si>
    <t>金額</t>
  </si>
  <si>
    <t>回数</t>
    <rPh sb="0" eb="2">
      <t>カイスウ</t>
    </rPh>
    <phoneticPr fontId="3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</si>
  <si>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3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</si>
  <si>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3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</si>
  <si>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3"/>
  </si>
  <si>
    <t>仕事をしていなかった</t>
    <rPh sb="0" eb="2">
      <t>シゴト</t>
    </rPh>
    <phoneticPr fontId="3"/>
  </si>
  <si>
    <t>農業・林業・漁業・鉱業</t>
    <rPh sb="0" eb="2">
      <t>ノウギョウ</t>
    </rPh>
    <rPh sb="3" eb="5">
      <t>リンギョウ</t>
    </rPh>
    <rPh sb="6" eb="8">
      <t>ギョギョウ</t>
    </rPh>
    <rPh sb="9" eb="11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</si>
  <si>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</si>
  <si>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</si>
  <si>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</si>
  <si>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運輸業</t>
    <rPh sb="0" eb="3">
      <t>ウンユギョウ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</si>
  <si>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</si>
  <si>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</si>
  <si>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飲食店</t>
    <rPh sb="0" eb="2">
      <t>インショク</t>
    </rPh>
    <rPh sb="2" eb="3">
      <t>テン</t>
    </rPh>
    <phoneticPr fontId="3"/>
  </si>
  <si>
    <t>金融・保険業</t>
    <rPh sb="0" eb="2">
      <t>キンユウ</t>
    </rPh>
    <rPh sb="3" eb="6">
      <t>ホケンギョウ</t>
    </rPh>
    <phoneticPr fontId="3"/>
  </si>
  <si>
    <t>不動産業</t>
    <rPh sb="0" eb="3">
      <t>フドウサン</t>
    </rPh>
    <rPh sb="3" eb="4">
      <t>ギョウ</t>
    </rPh>
    <phoneticPr fontId="3"/>
  </si>
  <si>
    <t>新聞・放送・出版業、広告業、映画制作業</t>
    <rPh sb="0" eb="2">
      <t>シンブン</t>
    </rPh>
    <rPh sb="3" eb="5">
      <t>ホウソウ</t>
    </rPh>
    <rPh sb="6" eb="9">
      <t>シュッパンギョウ</t>
    </rPh>
    <rPh sb="10" eb="12">
      <t>コウコク</t>
    </rPh>
    <rPh sb="12" eb="13">
      <t>ギョウ</t>
    </rPh>
    <rPh sb="14" eb="16">
      <t>エイガ</t>
    </rPh>
    <rPh sb="16" eb="18">
      <t>セイサク</t>
    </rPh>
    <rPh sb="18" eb="19">
      <t>ギョウ</t>
    </rPh>
    <phoneticPr fontId="3"/>
  </si>
  <si>
    <t>情報・通信サービス業</t>
    <rPh sb="0" eb="2">
      <t>ジョウホウ</t>
    </rPh>
    <rPh sb="3" eb="5">
      <t>ツウシン</t>
    </rPh>
    <rPh sb="9" eb="10">
      <t>ギョウ</t>
    </rPh>
    <phoneticPr fontId="3"/>
  </si>
  <si>
    <t>医療・福祉サービス業</t>
    <rPh sb="0" eb="2">
      <t>イリョウ</t>
    </rPh>
    <rPh sb="3" eb="5">
      <t>フクシ</t>
    </rPh>
    <rPh sb="9" eb="10">
      <t>ギョウ</t>
    </rPh>
    <phoneticPr fontId="3"/>
  </si>
  <si>
    <t>教育・研究サービス業</t>
    <rPh sb="0" eb="2">
      <t>キョウイク</t>
    </rPh>
    <rPh sb="3" eb="5">
      <t>ケンキュウ</t>
    </rPh>
    <rPh sb="9" eb="10">
      <t>ギョウ</t>
    </rPh>
    <phoneticPr fontId="3"/>
  </si>
  <si>
    <t>法律・会計サービス業</t>
    <rPh sb="0" eb="2">
      <t>ホウリツ</t>
    </rPh>
    <rPh sb="3" eb="5">
      <t>カイケイ</t>
    </rPh>
    <rPh sb="9" eb="10">
      <t>ギョウ</t>
    </rPh>
    <phoneticPr fontId="3"/>
  </si>
  <si>
    <t>その他のサービス業</t>
    <rPh sb="2" eb="3">
      <t>タ</t>
    </rPh>
    <rPh sb="8" eb="9">
      <t>ギョウ</t>
    </rPh>
    <phoneticPr fontId="3"/>
  </si>
  <si>
    <t>公務</t>
    <rPh sb="0" eb="2">
      <t>コウム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</si>
  <si>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</si>
  <si>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官公庁</t>
    <rPh sb="0" eb="3">
      <t>カンコウチョウ</t>
    </rPh>
    <phoneticPr fontId="3"/>
  </si>
  <si>
    <t>わからない</t>
    <phoneticPr fontId="3"/>
  </si>
  <si>
    <t>特例子会社</t>
    <rPh sb="0" eb="2">
      <t>トクレイ</t>
    </rPh>
    <rPh sb="2" eb="5">
      <t>コガイシャ</t>
    </rPh>
    <phoneticPr fontId="3"/>
  </si>
  <si>
    <t>福祉工場</t>
    <rPh sb="0" eb="2">
      <t>フクシ</t>
    </rPh>
    <rPh sb="2" eb="4">
      <t>コウジョウ</t>
    </rPh>
    <phoneticPr fontId="3"/>
  </si>
  <si>
    <t>どちらでもない</t>
    <phoneticPr fontId="3"/>
  </si>
  <si>
    <t>（注２）「教育・研究サービス業」には、「教育・研究サービス業」と</t>
    <rPh sb="1" eb="2">
      <t>チュウ</t>
    </rPh>
    <rPh sb="5" eb="7">
      <t>キョウイク</t>
    </rPh>
    <rPh sb="8" eb="10">
      <t>ケンキュウ</t>
    </rPh>
    <rPh sb="14" eb="15">
      <t>ギョウ</t>
    </rPh>
    <rPh sb="20" eb="22">
      <t>キョウイク</t>
    </rPh>
    <rPh sb="23" eb="25">
      <t>ケンキュウ</t>
    </rPh>
    <rPh sb="29" eb="30">
      <t>ギョウ</t>
    </rPh>
    <phoneticPr fontId="3"/>
  </si>
  <si>
    <t xml:space="preserve">             「その他のサービス業」の両方を回答した者を含む</t>
    <phoneticPr fontId="3"/>
  </si>
  <si>
    <t>製造・生産工程</t>
    <rPh sb="0" eb="2">
      <t>セイゾウ</t>
    </rPh>
    <rPh sb="3" eb="5">
      <t>セイサン</t>
    </rPh>
    <rPh sb="5" eb="7">
      <t>コウテイ</t>
    </rPh>
    <phoneticPr fontId="3"/>
  </si>
  <si>
    <t>建設・労務</t>
    <rPh sb="0" eb="2">
      <t>ケンセツ</t>
    </rPh>
    <rPh sb="3" eb="5">
      <t>ロウム</t>
    </rPh>
    <phoneticPr fontId="3"/>
  </si>
  <si>
    <t>運輸・通信職</t>
    <rPh sb="0" eb="2">
      <t>ウンユ</t>
    </rPh>
    <rPh sb="3" eb="5">
      <t>ツウシン</t>
    </rPh>
    <rPh sb="5" eb="6">
      <t>ショク</t>
    </rPh>
    <phoneticPr fontId="3"/>
  </si>
  <si>
    <t>営業・販売職</t>
    <rPh sb="0" eb="2">
      <t>エイギョウ</t>
    </rPh>
    <rPh sb="3" eb="5">
      <t>ハンバイ</t>
    </rPh>
    <rPh sb="5" eb="6">
      <t>ショク</t>
    </rPh>
    <phoneticPr fontId="3"/>
  </si>
  <si>
    <t>サービス職業</t>
    <rPh sb="4" eb="6">
      <t>ショクギョウ</t>
    </rPh>
    <phoneticPr fontId="3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</si>
  <si>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3"/>
  </si>
  <si>
    <t>管理的職業</t>
    <rPh sb="0" eb="3">
      <t>カンリテキ</t>
    </rPh>
    <rPh sb="3" eb="5">
      <t>ショクギョウ</t>
    </rPh>
    <phoneticPr fontId="3"/>
  </si>
  <si>
    <t>事務職</t>
    <rPh sb="0" eb="2">
      <t>ジム</t>
    </rPh>
    <rPh sb="2" eb="3">
      <t>ショク</t>
    </rPh>
    <phoneticPr fontId="3"/>
  </si>
  <si>
    <t>その他（保安職など）</t>
    <rPh sb="2" eb="3">
      <t>タ</t>
    </rPh>
    <rPh sb="4" eb="6">
      <t>ホアン</t>
    </rPh>
    <rPh sb="6" eb="7">
      <t>ショク</t>
    </rPh>
    <phoneticPr fontId="3"/>
  </si>
  <si>
    <t>自営業主</t>
    <rPh sb="0" eb="3">
      <t>ジエイギョウ</t>
    </rPh>
    <rPh sb="3" eb="4">
      <t>シュ</t>
    </rPh>
    <phoneticPr fontId="3"/>
  </si>
  <si>
    <t>家族従業者</t>
    <rPh sb="0" eb="2">
      <t>カゾク</t>
    </rPh>
    <rPh sb="2" eb="5">
      <t>ジュウギョウシャ</t>
    </rPh>
    <phoneticPr fontId="3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</si>
  <si>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3"/>
  </si>
  <si>
    <t>正規の職員・従業員</t>
    <rPh sb="0" eb="2">
      <t>セイキ</t>
    </rPh>
    <rPh sb="3" eb="5">
      <t>ショクイン</t>
    </rPh>
    <rPh sb="6" eb="9">
      <t>ジュウギョウイン</t>
    </rPh>
    <phoneticPr fontId="3"/>
  </si>
  <si>
    <t>パート・アルバイト</t>
    <phoneticPr fontId="3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</si>
  <si>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3"/>
  </si>
  <si>
    <t>契約社員・嘱託</t>
    <rPh sb="0" eb="2">
      <t>ケイヤク</t>
    </rPh>
    <rPh sb="2" eb="4">
      <t>シャイン</t>
    </rPh>
    <rPh sb="5" eb="7">
      <t>ショクタク</t>
    </rPh>
    <phoneticPr fontId="3"/>
  </si>
  <si>
    <t>家庭内職者</t>
    <rPh sb="0" eb="3">
      <t>カテイナイ</t>
    </rPh>
    <rPh sb="3" eb="4">
      <t>ショク</t>
    </rPh>
    <rPh sb="4" eb="5">
      <t>シャ</t>
    </rPh>
    <phoneticPr fontId="3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</si>
  <si>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3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</si>
  <si>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3"/>
  </si>
  <si>
    <t>トライアル雇用</t>
    <rPh sb="5" eb="7">
      <t>コヨウ</t>
    </rPh>
    <phoneticPr fontId="3"/>
  </si>
  <si>
    <t>インターン</t>
    <phoneticPr fontId="3"/>
  </si>
  <si>
    <t>その他の就労形態</t>
    <rPh sb="2" eb="3">
      <t>タ</t>
    </rPh>
    <rPh sb="4" eb="6">
      <t>シュウロウ</t>
    </rPh>
    <rPh sb="6" eb="8">
      <t>ケイタイ</t>
    </rPh>
    <phoneticPr fontId="3"/>
  </si>
  <si>
    <t>働く際に必要とするもの</t>
    <rPh sb="0" eb="1">
      <t>ハタラ</t>
    </rPh>
    <rPh sb="2" eb="3">
      <t>サイ</t>
    </rPh>
    <rPh sb="4" eb="6">
      <t>ヒツヨウ</t>
    </rPh>
    <phoneticPr fontId="3"/>
  </si>
  <si>
    <t>仕事先で配慮があるかどうか</t>
    <rPh sb="0" eb="3">
      <t>シゴトサキ</t>
    </rPh>
    <rPh sb="4" eb="6">
      <t>ハイリョ</t>
    </rPh>
    <phoneticPr fontId="3"/>
  </si>
  <si>
    <t>本人の障害に配慮したエレベータ</t>
    <rPh sb="0" eb="2">
      <t>ホンニン</t>
    </rPh>
    <rPh sb="3" eb="5">
      <t>ショウガイ</t>
    </rPh>
    <rPh sb="6" eb="8">
      <t>ハイリョ</t>
    </rPh>
    <phoneticPr fontId="3"/>
  </si>
  <si>
    <t>本人の障害に配慮したエレベータ</t>
  </si>
  <si>
    <t>必要である</t>
    <rPh sb="0" eb="2">
      <t>ヒツヨウ</t>
    </rPh>
    <phoneticPr fontId="3"/>
  </si>
  <si>
    <t>職場にある</t>
    <rPh sb="0" eb="2">
      <t>ショクバ</t>
    </rPh>
    <phoneticPr fontId="3"/>
  </si>
  <si>
    <t>必要でない</t>
    <rPh sb="0" eb="2">
      <t>ヒツヨウ</t>
    </rPh>
    <phoneticPr fontId="3"/>
  </si>
  <si>
    <t>職場にない</t>
    <rPh sb="0" eb="2">
      <t>ショクバ</t>
    </rPh>
    <phoneticPr fontId="3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</si>
  <si>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3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</si>
  <si>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3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</si>
  <si>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3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</si>
  <si>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3"/>
  </si>
  <si>
    <t>難しい仕事内容の改善・組み換え</t>
  </si>
  <si>
    <t>労働時間の調整</t>
    <rPh sb="0" eb="2">
      <t>ロウドウ</t>
    </rPh>
    <rPh sb="2" eb="4">
      <t>ジカン</t>
    </rPh>
    <rPh sb="5" eb="7">
      <t>チョウセイ</t>
    </rPh>
    <phoneticPr fontId="3"/>
  </si>
  <si>
    <t>在宅勤務</t>
    <rPh sb="0" eb="2">
      <t>ザイタク</t>
    </rPh>
    <rPh sb="2" eb="4">
      <t>キンム</t>
    </rPh>
    <phoneticPr fontId="3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</si>
  <si>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3"/>
  </si>
  <si>
    <t>（注）「高等部」には、「高等部」と「その他」の両方を回答した者を含む</t>
    <rPh sb="1" eb="2">
      <t>チュウ</t>
    </rPh>
    <rPh sb="4" eb="7">
      <t>コウトウブ</t>
    </rPh>
    <rPh sb="12" eb="15">
      <t>コウトウブ</t>
    </rPh>
    <rPh sb="20" eb="21">
      <t>タ</t>
    </rPh>
    <rPh sb="23" eb="25">
      <t>リョウホウ</t>
    </rPh>
    <rPh sb="26" eb="28">
      <t>カイトウ</t>
    </rPh>
    <rPh sb="30" eb="31">
      <t>モノ</t>
    </rPh>
    <rPh sb="32" eb="33">
      <t>フク</t>
    </rPh>
    <phoneticPr fontId="3"/>
  </si>
  <si>
    <t>未婚</t>
    <rPh sb="0" eb="2">
      <t>ミコン</t>
    </rPh>
    <phoneticPr fontId="3"/>
  </si>
  <si>
    <t>配偶者あり</t>
    <rPh sb="0" eb="3">
      <t>ハイグウシャ</t>
    </rPh>
    <phoneticPr fontId="3"/>
  </si>
  <si>
    <t>離別</t>
    <rPh sb="0" eb="2">
      <t>リベツ</t>
    </rPh>
    <phoneticPr fontId="3"/>
  </si>
  <si>
    <t>死別</t>
    <rPh sb="0" eb="2">
      <t>シベツ</t>
    </rPh>
    <phoneticPr fontId="3"/>
  </si>
  <si>
    <t>総収入</t>
    <rPh sb="0" eb="3">
      <t>ソウシュウニュウ</t>
    </rPh>
    <phoneticPr fontId="3"/>
  </si>
  <si>
    <t>総収入のうち、働いて得る収入</t>
    <rPh sb="0" eb="3">
      <t>ソウシュウニュウ</t>
    </rPh>
    <rPh sb="7" eb="8">
      <t>ハタラ</t>
    </rPh>
    <rPh sb="10" eb="11">
      <t>エ</t>
    </rPh>
    <rPh sb="12" eb="14">
      <t>シュウニュウ</t>
    </rPh>
    <phoneticPr fontId="3"/>
  </si>
  <si>
    <t>総収入のうち年金や生活保護、雇用保険などの社会保障給付</t>
    <rPh sb="0" eb="3">
      <t>ソウシュウニュウ</t>
    </rPh>
    <rPh sb="6" eb="8">
      <t>ネンキン</t>
    </rPh>
    <rPh sb="9" eb="11">
      <t>セイカツ</t>
    </rPh>
    <rPh sb="11" eb="13">
      <t>ホゴ</t>
    </rPh>
    <rPh sb="14" eb="16">
      <t>コヨウ</t>
    </rPh>
    <rPh sb="16" eb="18">
      <t>ホケン</t>
    </rPh>
    <rPh sb="21" eb="23">
      <t>シャカイ</t>
    </rPh>
    <rPh sb="23" eb="25">
      <t>ホショウ</t>
    </rPh>
    <rPh sb="25" eb="27">
      <t>キュウフ</t>
    </rPh>
    <phoneticPr fontId="3"/>
  </si>
  <si>
    <t>社会保障給付のうち、雇用保険による求職者給付</t>
    <rPh sb="0" eb="2">
      <t>シャカイ</t>
    </rPh>
    <rPh sb="2" eb="4">
      <t>ホショウ</t>
    </rPh>
    <rPh sb="4" eb="6">
      <t>キュウフ</t>
    </rPh>
    <rPh sb="10" eb="12">
      <t>コヨウ</t>
    </rPh>
    <rPh sb="12" eb="14">
      <t>ホケン</t>
    </rPh>
    <rPh sb="17" eb="19">
      <t>キュウショク</t>
    </rPh>
    <rPh sb="19" eb="20">
      <t>シャ</t>
    </rPh>
    <rPh sb="20" eb="22">
      <t>キュウフ</t>
    </rPh>
    <phoneticPr fontId="3"/>
  </si>
  <si>
    <t>貯蓄</t>
    <rPh sb="0" eb="2">
      <t>チョチク</t>
    </rPh>
    <phoneticPr fontId="3"/>
  </si>
  <si>
    <t>受給した</t>
    <rPh sb="0" eb="2">
      <t>ジュキュウ</t>
    </rPh>
    <phoneticPr fontId="3"/>
  </si>
  <si>
    <t>受給していない</t>
    <rPh sb="0" eb="2">
      <t>ジュキュウ</t>
    </rPh>
    <phoneticPr fontId="3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</si>
  <si>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3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</si>
  <si>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3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</si>
  <si>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3"/>
  </si>
  <si>
    <t>いる</t>
    <phoneticPr fontId="3"/>
  </si>
  <si>
    <t>いない</t>
    <phoneticPr fontId="3"/>
  </si>
  <si>
    <t>いる場合の関係について</t>
    <rPh sb="2" eb="4">
      <t>バアイ</t>
    </rPh>
    <rPh sb="5" eb="7">
      <t>カンケイ</t>
    </rPh>
    <phoneticPr fontId="3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</si>
  <si>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3"/>
  </si>
  <si>
    <t>ヘルパー（制度利用）</t>
    <rPh sb="5" eb="7">
      <t>セイド</t>
    </rPh>
    <rPh sb="7" eb="9">
      <t>リヨウ</t>
    </rPh>
    <phoneticPr fontId="3"/>
  </si>
  <si>
    <t>ヘルパー（それ以外）</t>
    <rPh sb="7" eb="9">
      <t>イガイ</t>
    </rPh>
    <phoneticPr fontId="3"/>
  </si>
  <si>
    <t>ボランティア</t>
    <phoneticPr fontId="3"/>
  </si>
  <si>
    <t>学校の先生</t>
    <rPh sb="0" eb="2">
      <t>ガッコウ</t>
    </rPh>
    <rPh sb="3" eb="5">
      <t>センセイ</t>
    </rPh>
    <phoneticPr fontId="3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</si>
  <si>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3"/>
  </si>
  <si>
    <t>福祉関係者</t>
    <rPh sb="0" eb="2">
      <t>フクシ</t>
    </rPh>
    <rPh sb="2" eb="4">
      <t>カンケイ</t>
    </rPh>
    <rPh sb="4" eb="5">
      <t>シャ</t>
    </rPh>
    <phoneticPr fontId="3"/>
  </si>
  <si>
    <t>ジョブコーチ</t>
    <phoneticPr fontId="3"/>
  </si>
  <si>
    <t>通訳者（公的派遣）</t>
    <rPh sb="0" eb="2">
      <t>ツウヤク</t>
    </rPh>
    <rPh sb="2" eb="3">
      <t>シャ</t>
    </rPh>
    <rPh sb="4" eb="6">
      <t>コウテキ</t>
    </rPh>
    <rPh sb="6" eb="8">
      <t>ハケン</t>
    </rPh>
    <phoneticPr fontId="3"/>
  </si>
  <si>
    <t>通訳者（それ以外）</t>
    <rPh sb="0" eb="3">
      <t>ツウヤクシャ</t>
    </rPh>
    <rPh sb="6" eb="8">
      <t>イガイ</t>
    </rPh>
    <phoneticPr fontId="3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</si>
  <si>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3"/>
  </si>
  <si>
    <t>筆記者（それ以外）</t>
    <rPh sb="0" eb="2">
      <t>ヒッキ</t>
    </rPh>
    <rPh sb="2" eb="3">
      <t>シャ</t>
    </rPh>
    <rPh sb="6" eb="8">
      <t>イガイ</t>
    </rPh>
    <phoneticPr fontId="3"/>
  </si>
  <si>
    <t>医療従事者</t>
    <rPh sb="0" eb="2">
      <t>イリョウ</t>
    </rPh>
    <rPh sb="2" eb="5">
      <t>ジュウジシャ</t>
    </rPh>
    <phoneticPr fontId="3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</si>
  <si>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3"/>
  </si>
  <si>
    <t>転職・求職活動</t>
    <rPh sb="0" eb="2">
      <t>テンショク</t>
    </rPh>
    <rPh sb="3" eb="5">
      <t>キュウショク</t>
    </rPh>
    <rPh sb="5" eb="7">
      <t>カツドウ</t>
    </rPh>
    <phoneticPr fontId="3"/>
  </si>
  <si>
    <t>会社の都合</t>
    <rPh sb="0" eb="2">
      <t>カイシャ</t>
    </rPh>
    <rPh sb="3" eb="5">
      <t>ツゴウ</t>
    </rPh>
    <phoneticPr fontId="3"/>
  </si>
  <si>
    <t>労働時間・労働条件が合わなかった</t>
    <rPh sb="0" eb="2">
      <t>ロウドウ</t>
    </rPh>
    <rPh sb="2" eb="4">
      <t>ジカン</t>
    </rPh>
    <rPh sb="5" eb="7">
      <t>ロウドウ</t>
    </rPh>
    <rPh sb="7" eb="9">
      <t>ジョウケン</t>
    </rPh>
    <rPh sb="10" eb="11">
      <t>ア</t>
    </rPh>
    <phoneticPr fontId="3"/>
  </si>
  <si>
    <t>職場での人間関係が悪かった</t>
    <rPh sb="0" eb="2">
      <t>ショクバ</t>
    </rPh>
    <rPh sb="4" eb="6">
      <t>ニンゲン</t>
    </rPh>
    <rPh sb="6" eb="8">
      <t>カンケイ</t>
    </rPh>
    <rPh sb="9" eb="10">
      <t>ワル</t>
    </rPh>
    <phoneticPr fontId="3"/>
  </si>
  <si>
    <t>自分に向かない仕事だった</t>
    <rPh sb="0" eb="2">
      <t>ジブン</t>
    </rPh>
    <rPh sb="3" eb="4">
      <t>ム</t>
    </rPh>
    <rPh sb="7" eb="9">
      <t>シゴト</t>
    </rPh>
    <phoneticPr fontId="3"/>
  </si>
  <si>
    <t>家族が引っ越した</t>
    <rPh sb="0" eb="2">
      <t>カゾク</t>
    </rPh>
    <rPh sb="3" eb="4">
      <t>ヒ</t>
    </rPh>
    <rPh sb="5" eb="6">
      <t>コ</t>
    </rPh>
    <phoneticPr fontId="3"/>
  </si>
  <si>
    <t>定年または雇用契約の終了</t>
    <rPh sb="0" eb="2">
      <t>テイネン</t>
    </rPh>
    <rPh sb="5" eb="7">
      <t>コヨウ</t>
    </rPh>
    <rPh sb="7" eb="9">
      <t>ケイヤク</t>
    </rPh>
    <rPh sb="10" eb="12">
      <t>シュウリョウ</t>
    </rPh>
    <phoneticPr fontId="3"/>
  </si>
  <si>
    <t>病気になった、障害を持った</t>
    <rPh sb="0" eb="2">
      <t>ビョウキ</t>
    </rPh>
    <rPh sb="7" eb="9">
      <t>ショウガイ</t>
    </rPh>
    <rPh sb="10" eb="11">
      <t>モ</t>
    </rPh>
    <phoneticPr fontId="3"/>
  </si>
  <si>
    <t>病気・障害が重くなった</t>
    <rPh sb="0" eb="2">
      <t>ビョウキ</t>
    </rPh>
    <rPh sb="3" eb="5">
      <t>ショウガイ</t>
    </rPh>
    <rPh sb="6" eb="7">
      <t>オモ</t>
    </rPh>
    <phoneticPr fontId="3"/>
  </si>
  <si>
    <t>病気・障害が軽くなった</t>
    <rPh sb="0" eb="2">
      <t>ビョウキ</t>
    </rPh>
    <rPh sb="3" eb="5">
      <t>ショウガイ</t>
    </rPh>
    <rPh sb="6" eb="7">
      <t>カル</t>
    </rPh>
    <phoneticPr fontId="3"/>
  </si>
  <si>
    <t>結婚・離婚・出産・育児</t>
    <rPh sb="0" eb="2">
      <t>ケッコン</t>
    </rPh>
    <rPh sb="3" eb="5">
      <t>リコン</t>
    </rPh>
    <rPh sb="6" eb="8">
      <t>シュッサン</t>
    </rPh>
    <rPh sb="9" eb="11">
      <t>イクジ</t>
    </rPh>
    <phoneticPr fontId="3"/>
  </si>
  <si>
    <t>家庭の都合</t>
    <rPh sb="0" eb="2">
      <t>カテイ</t>
    </rPh>
    <rPh sb="3" eb="5">
      <t>ツゴウ</t>
    </rPh>
    <phoneticPr fontId="3"/>
  </si>
  <si>
    <t>行っている</t>
    <rPh sb="0" eb="1">
      <t>オコナ</t>
    </rPh>
    <phoneticPr fontId="3"/>
  </si>
  <si>
    <t>行っていない</t>
    <rPh sb="0" eb="1">
      <t>オコナ</t>
    </rPh>
    <phoneticPr fontId="3"/>
  </si>
  <si>
    <t>月数</t>
    <rPh sb="0" eb="1">
      <t>ツキ</t>
    </rPh>
    <phoneticPr fontId="3"/>
  </si>
  <si>
    <t>すでに仕事をしており、探す必要がない</t>
    <rPh sb="3" eb="5">
      <t>シゴト</t>
    </rPh>
    <rPh sb="11" eb="12">
      <t>サガ</t>
    </rPh>
    <rPh sb="13" eb="15">
      <t>ヒツヨウ</t>
    </rPh>
    <phoneticPr fontId="3"/>
  </si>
  <si>
    <t>急いで仕事に就く必要がない</t>
    <rPh sb="0" eb="1">
      <t>イソ</t>
    </rPh>
    <rPh sb="3" eb="5">
      <t>シゴト</t>
    </rPh>
    <rPh sb="6" eb="7">
      <t>ツ</t>
    </rPh>
    <rPh sb="8" eb="10">
      <t>ヒツヨウ</t>
    </rPh>
    <phoneticPr fontId="3"/>
  </si>
  <si>
    <t>仕事をする時間がない</t>
    <rPh sb="0" eb="2">
      <t>シゴト</t>
    </rPh>
    <rPh sb="5" eb="7">
      <t>ジカン</t>
    </rPh>
    <phoneticPr fontId="3"/>
  </si>
  <si>
    <t>体調が良くないため、就労や仕事探しが難しい</t>
    <rPh sb="0" eb="2">
      <t>タイチョウ</t>
    </rPh>
    <rPh sb="3" eb="4">
      <t>ヨ</t>
    </rPh>
    <rPh sb="10" eb="12">
      <t>シュウロウ</t>
    </rPh>
    <rPh sb="13" eb="15">
      <t>シゴト</t>
    </rPh>
    <rPh sb="15" eb="16">
      <t>サガ</t>
    </rPh>
    <rPh sb="18" eb="19">
      <t>ムズカ</t>
    </rPh>
    <phoneticPr fontId="3"/>
  </si>
  <si>
    <t>仕事の探し方がわからない</t>
    <rPh sb="0" eb="2">
      <t>シゴト</t>
    </rPh>
    <rPh sb="3" eb="4">
      <t>サガ</t>
    </rPh>
    <rPh sb="5" eb="6">
      <t>カタ</t>
    </rPh>
    <phoneticPr fontId="3"/>
  </si>
  <si>
    <t>建物・道路・公共交通機関のバリアフリー化や情報保障が遅れていて就職が難しい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3">
      <t>シュウショク</t>
    </rPh>
    <rPh sb="34" eb="35">
      <t>ムズカ</t>
    </rPh>
    <phoneticPr fontId="3"/>
  </si>
  <si>
    <t>家族が仕事をしない方がいいと言っている</t>
    <rPh sb="0" eb="2">
      <t>カゾク</t>
    </rPh>
    <rPh sb="3" eb="5">
      <t>シゴト</t>
    </rPh>
    <rPh sb="9" eb="10">
      <t>ホウ</t>
    </rPh>
    <rPh sb="14" eb="15">
      <t>イ</t>
    </rPh>
    <phoneticPr fontId="3"/>
  </si>
  <si>
    <t>自分に合った仕事を見つける自信がない</t>
    <rPh sb="0" eb="2">
      <t>ジブン</t>
    </rPh>
    <rPh sb="3" eb="4">
      <t>ア</t>
    </rPh>
    <rPh sb="6" eb="8">
      <t>シゴト</t>
    </rPh>
    <rPh sb="9" eb="10">
      <t>ミ</t>
    </rPh>
    <rPh sb="13" eb="15">
      <t>ジシン</t>
    </rPh>
    <phoneticPr fontId="3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</si>
  <si>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3"/>
  </si>
  <si>
    <t>高齢・定年退職者のため</t>
    <rPh sb="0" eb="2">
      <t>コウレイ</t>
    </rPh>
    <rPh sb="3" eb="5">
      <t>テイネン</t>
    </rPh>
    <rPh sb="5" eb="7">
      <t>タイショク</t>
    </rPh>
    <rPh sb="7" eb="8">
      <t>シャ</t>
    </rPh>
    <phoneticPr fontId="3"/>
  </si>
  <si>
    <t>学生で勉強している</t>
    <rPh sb="0" eb="2">
      <t>ガクセイ</t>
    </rPh>
    <rPh sb="3" eb="5">
      <t>ベンキョウ</t>
    </rPh>
    <phoneticPr fontId="3"/>
  </si>
  <si>
    <t>専業主婦をしている</t>
    <rPh sb="0" eb="2">
      <t>センギョウ</t>
    </rPh>
    <rPh sb="2" eb="4">
      <t>シュフ</t>
    </rPh>
    <phoneticPr fontId="3"/>
  </si>
  <si>
    <t>無給の活動（ボランティア・手伝い等）をしている</t>
    <rPh sb="0" eb="2">
      <t>ムキュウ</t>
    </rPh>
    <rPh sb="3" eb="5">
      <t>カツドウ</t>
    </rPh>
    <rPh sb="13" eb="15">
      <t>テツダ</t>
    </rPh>
    <rPh sb="16" eb="17">
      <t>トウ</t>
    </rPh>
    <phoneticPr fontId="3"/>
  </si>
  <si>
    <t>自立支援の作業所で職業訓練をしている</t>
    <rPh sb="0" eb="2">
      <t>ジリツ</t>
    </rPh>
    <rPh sb="2" eb="4">
      <t>シエン</t>
    </rPh>
    <rPh sb="5" eb="7">
      <t>サギョウ</t>
    </rPh>
    <rPh sb="7" eb="8">
      <t>ショ</t>
    </rPh>
    <rPh sb="9" eb="11">
      <t>ショクギョウ</t>
    </rPh>
    <rPh sb="11" eb="13">
      <t>クンレン</t>
    </rPh>
    <phoneticPr fontId="3"/>
  </si>
  <si>
    <t>就労の意思がない</t>
    <rPh sb="0" eb="2">
      <t>シュウロウ</t>
    </rPh>
    <rPh sb="3" eb="5">
      <t>イシ</t>
    </rPh>
    <phoneticPr fontId="3"/>
  </si>
  <si>
    <t>等級</t>
    <rPh sb="0" eb="2">
      <t>トウキュウ</t>
    </rPh>
    <phoneticPr fontId="3"/>
  </si>
  <si>
    <t>身体障害者手帳</t>
    <rPh sb="0" eb="2">
      <t>シンタイ</t>
    </rPh>
    <rPh sb="2" eb="5">
      <t>ショウガイシャ</t>
    </rPh>
    <rPh sb="5" eb="7">
      <t>テチョウ</t>
    </rPh>
    <phoneticPr fontId="3"/>
  </si>
  <si>
    <t>療育手帳</t>
    <rPh sb="0" eb="4">
      <t>リョテチョウ</t>
    </rPh>
    <phoneticPr fontId="3"/>
  </si>
  <si>
    <t>重度</t>
    <rPh sb="0" eb="2">
      <t>ジュウド</t>
    </rPh>
    <phoneticPr fontId="3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</si>
  <si>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3"/>
  </si>
  <si>
    <t>いずれも持っていない</t>
    <rPh sb="4" eb="5">
      <t>モ</t>
    </rPh>
    <phoneticPr fontId="3"/>
  </si>
  <si>
    <t>障害の種類（複数回答）</t>
    <rPh sb="0" eb="2">
      <t>ショウガイ</t>
    </rPh>
    <rPh sb="3" eb="5">
      <t>シュルイ</t>
    </rPh>
    <rPh sb="6" eb="8">
      <t>フクスウ</t>
    </rPh>
    <rPh sb="8" eb="10">
      <t>カイトウ</t>
    </rPh>
    <phoneticPr fontId="3"/>
  </si>
  <si>
    <t>審査を受けていない</t>
    <rPh sb="0" eb="2">
      <t>シンサ</t>
    </rPh>
    <rPh sb="3" eb="4">
      <t>ウ</t>
    </rPh>
    <phoneticPr fontId="3"/>
  </si>
  <si>
    <t>障害程度区分が判明していない</t>
    <rPh sb="0" eb="6">
      <t>ショウガイテイドクブン</t>
    </rPh>
    <rPh sb="7" eb="9">
      <t>ハンメイ</t>
    </rPh>
    <phoneticPr fontId="3"/>
  </si>
  <si>
    <t>手帳の種類と等級（複数回答）</t>
    <rPh sb="0" eb="2">
      <t>テチョウ</t>
    </rPh>
    <rPh sb="3" eb="5">
      <t>シュルイ</t>
    </rPh>
    <rPh sb="6" eb="8">
      <t>トウキュウ</t>
    </rPh>
    <rPh sb="9" eb="11">
      <t>フクスウ</t>
    </rPh>
    <rPh sb="11" eb="13">
      <t>カイトウ</t>
    </rPh>
    <phoneticPr fontId="3"/>
  </si>
  <si>
    <t>（１）食事　（複数回答）</t>
    <rPh sb="3" eb="5">
      <t>ショクジ</t>
    </rPh>
    <rPh sb="7" eb="9">
      <t>フクスウ</t>
    </rPh>
    <rPh sb="9" eb="11">
      <t>カイトウ</t>
    </rPh>
    <phoneticPr fontId="3"/>
  </si>
  <si>
    <t>（２）排泄（複数回答）</t>
    <rPh sb="3" eb="5">
      <t>ハイセツ</t>
    </rPh>
    <rPh sb="6" eb="8">
      <t>フクスウ</t>
    </rPh>
    <rPh sb="8" eb="10">
      <t>カイトウ</t>
    </rPh>
    <phoneticPr fontId="3"/>
  </si>
  <si>
    <t>（３）着替え（複数回答）</t>
    <rPh sb="3" eb="5">
      <t>キガ</t>
    </rPh>
    <rPh sb="7" eb="9">
      <t>フクスウ</t>
    </rPh>
    <rPh sb="9" eb="11">
      <t>カイトウ</t>
    </rPh>
    <phoneticPr fontId="3"/>
  </si>
  <si>
    <t>（４）読書（活字）（複数回答）</t>
    <rPh sb="3" eb="5">
      <t>ドクショ</t>
    </rPh>
    <rPh sb="6" eb="8">
      <t>カツジ</t>
    </rPh>
    <rPh sb="10" eb="12">
      <t>フクスウ</t>
    </rPh>
    <rPh sb="12" eb="14">
      <t>カイトウ</t>
    </rPh>
    <phoneticPr fontId="3"/>
  </si>
  <si>
    <t>（５）お金の管理（複数回答）</t>
    <rPh sb="4" eb="5">
      <t>カネ</t>
    </rPh>
    <rPh sb="6" eb="8">
      <t>カンリ</t>
    </rPh>
    <rPh sb="9" eb="11">
      <t>フクスウ</t>
    </rPh>
    <rPh sb="11" eb="13">
      <t>カイトウ</t>
    </rPh>
    <phoneticPr fontId="3"/>
  </si>
  <si>
    <t>（６）日常の買い物（複数回答）</t>
    <rPh sb="3" eb="5">
      <t>ニチジョウ</t>
    </rPh>
    <rPh sb="6" eb="7">
      <t>カ</t>
    </rPh>
    <rPh sb="8" eb="9">
      <t>モノ</t>
    </rPh>
    <rPh sb="10" eb="12">
      <t>フクスウ</t>
    </rPh>
    <rPh sb="12" eb="14">
      <t>カイトウ</t>
    </rPh>
    <phoneticPr fontId="3"/>
  </si>
  <si>
    <t>（７）職場での作業・会議（複数回答）</t>
    <rPh sb="3" eb="5">
      <t>ショクバ</t>
    </rPh>
    <rPh sb="7" eb="9">
      <t>サギョウ</t>
    </rPh>
    <rPh sb="10" eb="12">
      <t>カイギ</t>
    </rPh>
    <rPh sb="13" eb="15">
      <t>フクスウ</t>
    </rPh>
    <rPh sb="15" eb="17">
      <t>カイトウ</t>
    </rPh>
    <phoneticPr fontId="3"/>
  </si>
  <si>
    <t>（８）家での日常会話（複数回答）</t>
    <rPh sb="3" eb="4">
      <t>イエ</t>
    </rPh>
    <rPh sb="6" eb="8">
      <t>ニチジョウ</t>
    </rPh>
    <rPh sb="8" eb="10">
      <t>カイワ</t>
    </rPh>
    <rPh sb="11" eb="13">
      <t>フクスウ</t>
    </rPh>
    <rPh sb="13" eb="15">
      <t>カイトウ</t>
    </rPh>
    <phoneticPr fontId="3"/>
  </si>
  <si>
    <t>（９）初めての場所への外出（複数回答）</t>
    <rPh sb="3" eb="4">
      <t>ハジ</t>
    </rPh>
    <rPh sb="7" eb="9">
      <t>バショ</t>
    </rPh>
    <rPh sb="11" eb="13">
      <t>ガイシュツ</t>
    </rPh>
    <rPh sb="14" eb="16">
      <t>フクスウ</t>
    </rPh>
    <rPh sb="16" eb="18">
      <t>カイトウ</t>
    </rPh>
    <phoneticPr fontId="3"/>
  </si>
  <si>
    <t>人・機器の支援なしでする</t>
    <rPh sb="0" eb="1">
      <t>ヒト</t>
    </rPh>
    <rPh sb="2" eb="4">
      <t>キキ</t>
    </rPh>
    <rPh sb="5" eb="7">
      <t>シエン</t>
    </rPh>
    <phoneticPr fontId="3"/>
  </si>
  <si>
    <t>人の支援を受けてする</t>
    <rPh sb="0" eb="1">
      <t>ヒト</t>
    </rPh>
    <rPh sb="2" eb="4">
      <t>シエン</t>
    </rPh>
    <rPh sb="5" eb="6">
      <t>ウ</t>
    </rPh>
    <phoneticPr fontId="3"/>
  </si>
  <si>
    <t>支援機器を用いてする</t>
    <rPh sb="0" eb="2">
      <t>シエン</t>
    </rPh>
    <rPh sb="2" eb="4">
      <t>キキ</t>
    </rPh>
    <rPh sb="5" eb="6">
      <t>モチ</t>
    </rPh>
    <phoneticPr fontId="3"/>
  </si>
  <si>
    <t>主な支援者（複数回答）</t>
    <rPh sb="0" eb="1">
      <t>オモ</t>
    </rPh>
    <rPh sb="2" eb="5">
      <t>シエンシャ</t>
    </rPh>
    <rPh sb="6" eb="8">
      <t>フクスウ</t>
    </rPh>
    <rPh sb="8" eb="10">
      <t>カイトウ</t>
    </rPh>
    <phoneticPr fontId="3"/>
  </si>
  <si>
    <t>父親</t>
    <rPh sb="0" eb="2">
      <t>チチオヤ</t>
    </rPh>
    <phoneticPr fontId="3"/>
  </si>
  <si>
    <t>母親</t>
    <rPh sb="0" eb="2">
      <t>ハハオヤ</t>
    </rPh>
    <phoneticPr fontId="3"/>
  </si>
  <si>
    <t>通訳者（公的派遣）</t>
    <rPh sb="0" eb="3">
      <t>ツウヤクシャ</t>
    </rPh>
    <rPh sb="4" eb="6">
      <t>コウテキ</t>
    </rPh>
    <rPh sb="6" eb="8">
      <t>ハケン</t>
    </rPh>
    <phoneticPr fontId="3"/>
  </si>
  <si>
    <t>就労形態</t>
    <rPh sb="0" eb="2">
      <t>シュウロウ</t>
    </rPh>
    <rPh sb="2" eb="4">
      <t>ケイタイ</t>
    </rPh>
    <phoneticPr fontId="3"/>
  </si>
  <si>
    <t>本人</t>
    <rPh sb="0" eb="2">
      <t>ホンニン</t>
    </rPh>
    <phoneticPr fontId="3"/>
  </si>
  <si>
    <t>本人以外（代理記入）</t>
    <rPh sb="0" eb="2">
      <t>ホンニン</t>
    </rPh>
    <rPh sb="2" eb="4">
      <t>イガイ</t>
    </rPh>
    <rPh sb="5" eb="7">
      <t>ダイリ</t>
    </rPh>
    <rPh sb="7" eb="9">
      <t>キニュウ</t>
    </rPh>
    <phoneticPr fontId="3"/>
  </si>
  <si>
    <t>本人からみた代理記入者の続柄</t>
    <rPh sb="0" eb="2">
      <t>ホンニン</t>
    </rPh>
    <rPh sb="6" eb="8">
      <t>ダイリ</t>
    </rPh>
    <rPh sb="8" eb="10">
      <t>キニュウ</t>
    </rPh>
    <rPh sb="10" eb="11">
      <t>シャ</t>
    </rPh>
    <rPh sb="12" eb="13">
      <t>ツヅ</t>
    </rPh>
    <rPh sb="13" eb="14">
      <t>ガラ</t>
    </rPh>
    <phoneticPr fontId="3"/>
  </si>
  <si>
    <t>その他親戚</t>
    <rPh sb="2" eb="3">
      <t>タ</t>
    </rPh>
    <rPh sb="3" eb="5">
      <t>シンセキ</t>
    </rPh>
    <phoneticPr fontId="3"/>
  </si>
  <si>
    <t>分</t>
    <rPh sb="0" eb="1">
      <t>フン</t>
    </rPh>
    <phoneticPr fontId="3"/>
  </si>
  <si>
    <t>市区町村内</t>
    <rPh sb="0" eb="2">
      <t>シク</t>
    </rPh>
    <rPh sb="2" eb="4">
      <t>チョウソン</t>
    </rPh>
    <rPh sb="4" eb="5">
      <t>ナイ</t>
    </rPh>
    <phoneticPr fontId="3"/>
  </si>
  <si>
    <t>都道府県内</t>
    <rPh sb="0" eb="4">
      <t>トドウフケン</t>
    </rPh>
    <rPh sb="4" eb="5">
      <t>ナイ</t>
    </rPh>
    <phoneticPr fontId="3"/>
  </si>
  <si>
    <t>それ以外の遠方</t>
    <rPh sb="2" eb="4">
      <t>イガイ</t>
    </rPh>
    <rPh sb="5" eb="7">
      <t>エンポウ</t>
    </rPh>
    <phoneticPr fontId="3"/>
  </si>
  <si>
    <t>全く行かない</t>
    <rPh sb="0" eb="1">
      <t>マッタ</t>
    </rPh>
    <rPh sb="2" eb="3">
      <t>イ</t>
    </rPh>
    <phoneticPr fontId="3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</si>
  <si>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3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</si>
  <si>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3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</si>
  <si>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3"/>
  </si>
  <si>
    <t>インターネット（通常のホームページ）</t>
    <rPh sb="8" eb="10">
      <t>ツウジョウ</t>
    </rPh>
    <phoneticPr fontId="3"/>
  </si>
  <si>
    <t>電子メール</t>
    <rPh sb="0" eb="2">
      <t>デンシ</t>
    </rPh>
    <phoneticPr fontId="3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</si>
  <si>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3"/>
  </si>
  <si>
    <t>ファクシミリ</t>
  </si>
  <si>
    <t>テレビ（一般放送）</t>
    <rPh sb="4" eb="6">
      <t>イッパン</t>
    </rPh>
    <rPh sb="6" eb="8">
      <t>ホウソウ</t>
    </rPh>
    <phoneticPr fontId="3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</si>
  <si>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3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</si>
  <si>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</si>
  <si>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3"/>
  </si>
  <si>
    <t>その他の内訳（自由回答）</t>
    <rPh sb="2" eb="3">
      <t>ホカ</t>
    </rPh>
    <rPh sb="4" eb="6">
      <t>ウチワケ</t>
    </rPh>
    <rPh sb="7" eb="9">
      <t>ジユウ</t>
    </rPh>
    <rPh sb="9" eb="11">
      <t>カイトウ</t>
    </rPh>
    <phoneticPr fontId="3"/>
  </si>
  <si>
    <t>ヘルパー・通訳者の話</t>
    <rPh sb="5" eb="8">
      <t>ツウヤクシャ</t>
    </rPh>
    <rPh sb="9" eb="10">
      <t>ハナシ</t>
    </rPh>
    <phoneticPr fontId="3"/>
  </si>
  <si>
    <t>職場</t>
    <rPh sb="0" eb="2">
      <t>ショクバ</t>
    </rPh>
    <phoneticPr fontId="3"/>
  </si>
  <si>
    <t>障害者団体</t>
    <rPh sb="0" eb="3">
      <t>ショウガイシャ</t>
    </rPh>
    <rPh sb="3" eb="5">
      <t>ダンタイ</t>
    </rPh>
    <phoneticPr fontId="3"/>
  </si>
  <si>
    <t>外出先</t>
    <rPh sb="0" eb="2">
      <t>ガイシュツ</t>
    </rPh>
    <rPh sb="2" eb="3">
      <t>サキ</t>
    </rPh>
    <phoneticPr fontId="3"/>
  </si>
  <si>
    <t>Ｉ</t>
    <phoneticPr fontId="3"/>
  </si>
  <si>
    <t>単純集計表（本人票）</t>
    <rPh sb="0" eb="2">
      <t>タンジュン</t>
    </rPh>
    <rPh sb="2" eb="4">
      <t>シュウケイ</t>
    </rPh>
    <rPh sb="4" eb="5">
      <t>ヒョウ</t>
    </rPh>
    <rPh sb="6" eb="8">
      <t>ホンニン</t>
    </rPh>
    <rPh sb="8" eb="9">
      <t>ヒョウ</t>
    </rPh>
    <phoneticPr fontId="3"/>
  </si>
  <si>
    <t>肢体不自由者・難聴者・中途失調者・盲人・盲ろう者編</t>
  </si>
  <si>
    <t>表紙</t>
    <rPh sb="0" eb="2">
      <t>ヒョウシ</t>
    </rPh>
    <phoneticPr fontId="3"/>
  </si>
  <si>
    <t>調査票記入者</t>
    <rPh sb="0" eb="3">
      <t>チョウサヒョウ</t>
    </rPh>
    <rPh sb="3" eb="5">
      <t>キニュウ</t>
    </rPh>
    <rPh sb="5" eb="6">
      <t>シャ</t>
    </rPh>
    <phoneticPr fontId="3"/>
  </si>
  <si>
    <t/>
  </si>
  <si>
    <t>2009年6月</t>
  </si>
  <si>
    <t>障害者自立支援法によるもの</t>
  </si>
  <si>
    <t>無回答</t>
  </si>
  <si>
    <t>総数</t>
  </si>
  <si>
    <t>0円</t>
  </si>
  <si>
    <t>無効回答</t>
  </si>
  <si>
    <t>介護保険制度によるもの</t>
  </si>
  <si>
    <t>その他</t>
  </si>
  <si>
    <t>2005年6月</t>
  </si>
  <si>
    <t>支援費制度によるもの</t>
  </si>
  <si>
    <t>平均（0を含む）</t>
  </si>
  <si>
    <t>標準偏差（0を含む）</t>
  </si>
  <si>
    <t>平均（0を含まない）</t>
  </si>
  <si>
    <t>標準偏差（0を含まない）</t>
  </si>
  <si>
    <t>はい</t>
  </si>
  <si>
    <t>いいえ</t>
  </si>
  <si>
    <t>利用していた場合の自己負担額</t>
  </si>
  <si>
    <t>利用回数</t>
  </si>
  <si>
    <t>回数</t>
  </si>
  <si>
    <t>1回</t>
  </si>
  <si>
    <t>2回</t>
  </si>
  <si>
    <t>3回</t>
  </si>
  <si>
    <t>4回</t>
  </si>
  <si>
    <t>平均</t>
  </si>
  <si>
    <t>標準偏差</t>
  </si>
  <si>
    <t>通勤･通学</t>
  </si>
  <si>
    <t>0分</t>
  </si>
  <si>
    <t>仕事のある日</t>
  </si>
  <si>
    <t>通勤･通学以外の移動</t>
  </si>
  <si>
    <t>仕事</t>
  </si>
  <si>
    <t>勉学</t>
  </si>
  <si>
    <t>家事･育児･支援･介護･看護</t>
  </si>
  <si>
    <t>趣味･娯楽･交際</t>
  </si>
  <si>
    <t>障害者運動･コミュニティー活動</t>
  </si>
  <si>
    <t>食事･入浴･身支度･排泄</t>
  </si>
  <si>
    <t>受診･診療･リハビリ</t>
  </si>
  <si>
    <t>睡眠</t>
  </si>
  <si>
    <t>休みの日（仕事のない日）</t>
  </si>
  <si>
    <t>問1-5　2008年中に出かけた場所と頻度</t>
    <rPh sb="0" eb="1">
      <t>トイ</t>
    </rPh>
    <rPh sb="9" eb="10">
      <t>ネン</t>
    </rPh>
    <rPh sb="10" eb="11">
      <t>チュウ</t>
    </rPh>
    <rPh sb="12" eb="13">
      <t>デ</t>
    </rPh>
    <rPh sb="16" eb="18">
      <t>バショ</t>
    </rPh>
    <rPh sb="19" eb="21">
      <t>ヒンド</t>
    </rPh>
    <phoneticPr fontId="3"/>
  </si>
  <si>
    <t>週1回未満</t>
    <rPh sb="0" eb="1">
      <t>シュウ</t>
    </rPh>
    <rPh sb="2" eb="3">
      <t>カイ</t>
    </rPh>
    <rPh sb="3" eb="5">
      <t>ミマン</t>
    </rPh>
    <phoneticPr fontId="3"/>
  </si>
  <si>
    <t>問1-6　日頃の情報収集手段（複数回答）</t>
    <rPh sb="0" eb="1">
      <t>トイ</t>
    </rPh>
    <rPh sb="5" eb="7">
      <t>ヒゴロ</t>
    </rPh>
    <rPh sb="8" eb="10">
      <t>ジョウホウ</t>
    </rPh>
    <rPh sb="10" eb="12">
      <t>シュウシュウ</t>
    </rPh>
    <rPh sb="12" eb="14">
      <t>シュダン</t>
    </rPh>
    <rPh sb="15" eb="17">
      <t>フクスウ</t>
    </rPh>
    <rPh sb="17" eb="19">
      <t>カイトウ</t>
    </rPh>
    <phoneticPr fontId="3"/>
  </si>
  <si>
    <t>問2-1　仕事をしているかどうか</t>
    <rPh sb="0" eb="1">
      <t>トイ</t>
    </rPh>
    <rPh sb="5" eb="7">
      <t>シゴト</t>
    </rPh>
    <phoneticPr fontId="3"/>
  </si>
  <si>
    <t>問2-10　仕事をするにあたり必要な配慮について</t>
    <rPh sb="0" eb="1">
      <t>トイ</t>
    </rPh>
    <rPh sb="6" eb="8">
      <t>シゴト</t>
    </rPh>
    <rPh sb="15" eb="17">
      <t>ヒツヨウ</t>
    </rPh>
    <rPh sb="18" eb="20">
      <t>ハイリョ</t>
    </rPh>
    <phoneticPr fontId="3"/>
  </si>
  <si>
    <t>問2-11　2008年6月1日現在の仕事の状況について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シゴト</t>
    </rPh>
    <rPh sb="21" eb="23">
      <t>ジョウキョウ</t>
    </rPh>
    <phoneticPr fontId="3"/>
  </si>
  <si>
    <t>問2-12　2008年6月1日現在の勤め先の産業について</t>
    <rPh sb="0" eb="1">
      <t>トイ</t>
    </rPh>
    <rPh sb="10" eb="11">
      <t>ネン</t>
    </rPh>
    <rPh sb="12" eb="13">
      <t>ガツ</t>
    </rPh>
    <rPh sb="14" eb="15">
      <t>ニチ</t>
    </rPh>
    <rPh sb="15" eb="17">
      <t>ゲンザイ</t>
    </rPh>
    <rPh sb="18" eb="19">
      <t>ツト</t>
    </rPh>
    <rPh sb="20" eb="21">
      <t>サキ</t>
    </rPh>
    <rPh sb="22" eb="24">
      <t>サンギョウ</t>
    </rPh>
    <phoneticPr fontId="3"/>
  </si>
  <si>
    <t>問2-13　2008年6月1日現在の勤め先で働いている人数について</t>
    <rPh sb="0" eb="1">
      <t>トイ</t>
    </rPh>
    <rPh sb="18" eb="19">
      <t>ツト</t>
    </rPh>
    <rPh sb="20" eb="21">
      <t>サキ</t>
    </rPh>
    <rPh sb="22" eb="23">
      <t>ハタラ</t>
    </rPh>
    <rPh sb="27" eb="29">
      <t>ニンズウ</t>
    </rPh>
    <phoneticPr fontId="3"/>
  </si>
  <si>
    <t>問2-14　2008年6月1日現在の勤め先は特例子会社か福祉工場か</t>
    <rPh sb="0" eb="1">
      <t>トイ</t>
    </rPh>
    <rPh sb="18" eb="19">
      <t>ツト</t>
    </rPh>
    <rPh sb="20" eb="21">
      <t>サキ</t>
    </rPh>
    <rPh sb="22" eb="24">
      <t>トクレイ</t>
    </rPh>
    <rPh sb="24" eb="27">
      <t>コガイシャ</t>
    </rPh>
    <rPh sb="28" eb="30">
      <t>フクシ</t>
    </rPh>
    <rPh sb="30" eb="32">
      <t>コウジョウ</t>
    </rPh>
    <phoneticPr fontId="3"/>
  </si>
  <si>
    <t>1～4人</t>
  </si>
  <si>
    <t>5～29人</t>
  </si>
  <si>
    <t>30～99人</t>
  </si>
  <si>
    <t>100～299人</t>
  </si>
  <si>
    <t>300～499人</t>
  </si>
  <si>
    <t>500～999人</t>
  </si>
  <si>
    <t>官公庁</t>
  </si>
  <si>
    <t>わからない</t>
  </si>
  <si>
    <t>問2-15　2008年6月1日現在の仕事の職種について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シゴト</t>
    </rPh>
    <rPh sb="21" eb="23">
      <t>ショクシュ</t>
    </rPh>
    <phoneticPr fontId="3"/>
  </si>
  <si>
    <t>1万円未満</t>
  </si>
  <si>
    <t>利用料を引くと持ち出しになる</t>
  </si>
  <si>
    <t>収入額</t>
  </si>
  <si>
    <t>問2-17 2008年6月1週に働いていた時間について</t>
  </si>
  <si>
    <t>時間数</t>
  </si>
  <si>
    <t>問2-18　仕事探しや開業準備の有無について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ウム</t>
    </rPh>
    <phoneticPr fontId="3"/>
  </si>
  <si>
    <t>問2-19　仕事探しや開業準備の期間について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キカン</t>
    </rPh>
    <phoneticPr fontId="3"/>
  </si>
  <si>
    <t>問2-20　仕事探しや開業準備をしない理由について（複数回答）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9" eb="21">
      <t>リユウ</t>
    </rPh>
    <rPh sb="26" eb="28">
      <t>フクスウ</t>
    </rPh>
    <rPh sb="28" eb="30">
      <t>カイトウ</t>
    </rPh>
    <phoneticPr fontId="3"/>
  </si>
  <si>
    <t>問2-21　仕事を辞めた理由について（複数回答）</t>
    <rPh sb="0" eb="1">
      <t>トイ</t>
    </rPh>
    <rPh sb="6" eb="8">
      <t>シゴト</t>
    </rPh>
    <rPh sb="9" eb="10">
      <t>ヤ</t>
    </rPh>
    <rPh sb="12" eb="14">
      <t>リユウ</t>
    </rPh>
    <rPh sb="19" eb="21">
      <t>フクスウ</t>
    </rPh>
    <rPh sb="21" eb="23">
      <t>カイトウ</t>
    </rPh>
    <phoneticPr fontId="3"/>
  </si>
  <si>
    <t>問2-22 2005年6月1日現在での仕事の状況について</t>
  </si>
  <si>
    <t>調査時点と同じ職場で同じ条件で仕事をしていた</t>
  </si>
  <si>
    <t>調査時点と同じ職場で異なる条件で仕事をしていた</t>
  </si>
  <si>
    <t>調査時点と異なる職場で仕事をしていた</t>
  </si>
  <si>
    <t>仕事をしていなかった</t>
  </si>
  <si>
    <t>問2-23 2005年6月1日当時の､週当たりの労働時間数について</t>
  </si>
  <si>
    <t>問2-24 2008年の生活保護費受給の有無について</t>
  </si>
  <si>
    <t>問2-25 2008年1年間の税込み収入と貯蓄額について</t>
  </si>
  <si>
    <t>問2-4　勤め先で働いている人数について</t>
    <rPh sb="0" eb="1">
      <t>トイ</t>
    </rPh>
    <rPh sb="5" eb="6">
      <t>ツト</t>
    </rPh>
    <rPh sb="7" eb="8">
      <t>サキ</t>
    </rPh>
    <rPh sb="9" eb="10">
      <t>ハタラ</t>
    </rPh>
    <rPh sb="14" eb="16">
      <t>ニンズウ</t>
    </rPh>
    <phoneticPr fontId="3"/>
  </si>
  <si>
    <t>問2-5　調査時点の仕事の職種について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ショクシュ</t>
    </rPh>
    <phoneticPr fontId="3"/>
  </si>
  <si>
    <t>問2-6　勤め先は特例子会社か福祉工場か</t>
    <rPh sb="0" eb="1">
      <t>トイ</t>
    </rPh>
    <rPh sb="5" eb="6">
      <t>ツト</t>
    </rPh>
    <rPh sb="7" eb="8">
      <t>サキ</t>
    </rPh>
    <rPh sb="9" eb="11">
      <t>トクレイ</t>
    </rPh>
    <rPh sb="11" eb="14">
      <t>コガイシャ</t>
    </rPh>
    <rPh sb="15" eb="17">
      <t>フクシ</t>
    </rPh>
    <rPh sb="17" eb="19">
      <t>コウジョウ</t>
    </rPh>
    <phoneticPr fontId="3"/>
  </si>
  <si>
    <t>問2-7　調査時点の仕事の就労形態について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シュウロウ</t>
    </rPh>
    <rPh sb="15" eb="17">
      <t>ケイタイ</t>
    </rPh>
    <phoneticPr fontId="3"/>
  </si>
  <si>
    <t>問2-8 2009年6月1週に働いた日数､時間､収入について</t>
  </si>
  <si>
    <t>日数</t>
  </si>
  <si>
    <t>問2-9 仕事の継続年数について</t>
  </si>
  <si>
    <t>1年未満</t>
  </si>
  <si>
    <t>1、2度ある</t>
    <phoneticPr fontId="3"/>
  </si>
  <si>
    <t>問3-1　現在のことについて、以下のことを過去1年間にされたことがあるか</t>
    <rPh sb="0" eb="1">
      <t>トイ</t>
    </rPh>
    <rPh sb="5" eb="7">
      <t>ゲンザイ</t>
    </rPh>
    <rPh sb="15" eb="17">
      <t>イカ</t>
    </rPh>
    <rPh sb="21" eb="23">
      <t>カコ</t>
    </rPh>
    <rPh sb="24" eb="26">
      <t>ネンカン</t>
    </rPh>
    <phoneticPr fontId="3"/>
  </si>
  <si>
    <t>問3-2　現在の仕事について持っている意識について</t>
    <rPh sb="0" eb="1">
      <t>トイ</t>
    </rPh>
    <rPh sb="5" eb="7">
      <t>ゲンザイ</t>
    </rPh>
    <rPh sb="8" eb="10">
      <t>シゴト</t>
    </rPh>
    <rPh sb="14" eb="15">
      <t>モ</t>
    </rPh>
    <rPh sb="19" eb="21">
      <t>イシキ</t>
    </rPh>
    <phoneticPr fontId="3"/>
  </si>
  <si>
    <t>問3-3　自分自身についてどう思うか</t>
    <rPh sb="0" eb="1">
      <t>トイ</t>
    </rPh>
    <rPh sb="5" eb="7">
      <t>ジブン</t>
    </rPh>
    <rPh sb="7" eb="9">
      <t>ジシン</t>
    </rPh>
    <rPh sb="15" eb="16">
      <t>オモ</t>
    </rPh>
    <phoneticPr fontId="3"/>
  </si>
  <si>
    <t>問3-4　障害者ではない、同世代同性の友人との関係について</t>
    <rPh sb="0" eb="1">
      <t>トイ</t>
    </rPh>
    <rPh sb="5" eb="7">
      <t>ショウガイ</t>
    </rPh>
    <rPh sb="7" eb="8">
      <t>シャ</t>
    </rPh>
    <rPh sb="13" eb="16">
      <t>ドウセダイ</t>
    </rPh>
    <rPh sb="16" eb="18">
      <t>ドウセイ</t>
    </rPh>
    <rPh sb="19" eb="21">
      <t>ユウジン</t>
    </rPh>
    <rPh sb="23" eb="25">
      <t>カンケイ</t>
    </rPh>
    <phoneticPr fontId="3"/>
  </si>
  <si>
    <t>問3-5　以下の内容に当てはまる人について</t>
    <rPh sb="0" eb="1">
      <t>トイ</t>
    </rPh>
    <rPh sb="5" eb="7">
      <t>イカ</t>
    </rPh>
    <rPh sb="8" eb="10">
      <t>ナイヨウ</t>
    </rPh>
    <rPh sb="11" eb="12">
      <t>ア</t>
    </rPh>
    <rPh sb="16" eb="17">
      <t>ヒト</t>
    </rPh>
    <phoneticPr fontId="3"/>
  </si>
  <si>
    <t>1番目</t>
    <rPh sb="1" eb="3">
      <t>バンメ</t>
    </rPh>
    <phoneticPr fontId="3"/>
  </si>
  <si>
    <t>2番目</t>
    <rPh sb="1" eb="3">
      <t>バンメ</t>
    </rPh>
    <phoneticPr fontId="3"/>
  </si>
  <si>
    <t>問4-1　年齢について</t>
    <rPh sb="0" eb="1">
      <t>トイ</t>
    </rPh>
    <rPh sb="5" eb="7">
      <t>ネンレイ</t>
    </rPh>
    <phoneticPr fontId="3"/>
  </si>
  <si>
    <t>問4-2　性別について</t>
    <rPh sb="0" eb="1">
      <t>トイ</t>
    </rPh>
    <rPh sb="5" eb="7">
      <t>セイベツ</t>
    </rPh>
    <phoneticPr fontId="3"/>
  </si>
  <si>
    <t>問4-3　配偶者について</t>
    <rPh sb="0" eb="1">
      <t>トイ</t>
    </rPh>
    <rPh sb="5" eb="8">
      <t>ハイグウシャ</t>
    </rPh>
    <phoneticPr fontId="3"/>
  </si>
  <si>
    <t>問4-4　学歴について（最終学歴、在学中）</t>
    <rPh sb="0" eb="1">
      <t>トイ</t>
    </rPh>
    <rPh sb="5" eb="7">
      <t>ガクレキ</t>
    </rPh>
    <rPh sb="12" eb="14">
      <t>サイシュウ</t>
    </rPh>
    <rPh sb="14" eb="16">
      <t>ガクレキ</t>
    </rPh>
    <rPh sb="17" eb="20">
      <t>ザイガクチュウ</t>
    </rPh>
    <phoneticPr fontId="3"/>
  </si>
  <si>
    <t>問4-5　障害の種類と発症年齢について（複数回答）</t>
    <rPh sb="0" eb="1">
      <t>トイ</t>
    </rPh>
    <rPh sb="5" eb="7">
      <t>ショウガイ</t>
    </rPh>
    <rPh sb="8" eb="10">
      <t>シュルイ</t>
    </rPh>
    <rPh sb="11" eb="13">
      <t>ハッショウ</t>
    </rPh>
    <rPh sb="13" eb="15">
      <t>ネンレイ</t>
    </rPh>
    <rPh sb="20" eb="22">
      <t>フクスウ</t>
    </rPh>
    <rPh sb="22" eb="24">
      <t>カイトウ</t>
    </rPh>
    <phoneticPr fontId="3"/>
  </si>
  <si>
    <t>1歳未満</t>
  </si>
  <si>
    <t>1級</t>
    <rPh sb="1" eb="2">
      <t>キュウ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</si>
  <si>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</si>
  <si>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</si>
  <si>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4級</t>
    <rPh sb="1" eb="2">
      <t>キュウ</t>
    </rPh>
    <phoneticPr fontId="3"/>
  </si>
  <si>
    <t>5級</t>
    <rPh sb="1" eb="2">
      <t>キュウ</t>
    </rPh>
    <phoneticPr fontId="3"/>
  </si>
  <si>
    <t>6級</t>
    <rPh sb="1" eb="2">
      <t>キュウ</t>
    </rPh>
    <phoneticPr fontId="3"/>
  </si>
  <si>
    <t>問4-6　障害者手帳取得の有無と等級について</t>
    <rPh sb="0" eb="1">
      <t>トイ</t>
    </rPh>
    <rPh sb="5" eb="8">
      <t>ショウガイシャ</t>
    </rPh>
    <rPh sb="8" eb="10">
      <t>テチョウ</t>
    </rPh>
    <rPh sb="10" eb="12">
      <t>シュトク</t>
    </rPh>
    <rPh sb="13" eb="15">
      <t>ウム</t>
    </rPh>
    <rPh sb="16" eb="18">
      <t>トウキュウ</t>
    </rPh>
    <phoneticPr fontId="3"/>
  </si>
  <si>
    <t>障害程度区分1</t>
    <rPh sb="0" eb="2">
      <t>ショウガイ</t>
    </rPh>
    <rPh sb="2" eb="4">
      <t>テイド</t>
    </rPh>
    <rPh sb="4" eb="6">
      <t>クブン</t>
    </rPh>
    <phoneticPr fontId="3"/>
  </si>
  <si>
    <t>障害程度区分2</t>
    <rPh sb="0" eb="2">
      <t>ショウガイ</t>
    </rPh>
    <rPh sb="2" eb="4">
      <t>テイド</t>
    </rPh>
    <rPh sb="4" eb="6">
      <t>クブン</t>
    </rPh>
    <phoneticPr fontId="3"/>
  </si>
  <si>
    <t>障害程度区分3</t>
    <rPh sb="0" eb="2">
      <t>ショウガイ</t>
    </rPh>
    <rPh sb="2" eb="4">
      <t>テイド</t>
    </rPh>
    <rPh sb="4" eb="6">
      <t>クブン</t>
    </rPh>
    <phoneticPr fontId="3"/>
  </si>
  <si>
    <t>障害程度区分4</t>
    <rPh sb="0" eb="2">
      <t>ショウガイ</t>
    </rPh>
    <rPh sb="2" eb="4">
      <t>テイド</t>
    </rPh>
    <rPh sb="4" eb="6">
      <t>クブン</t>
    </rPh>
    <phoneticPr fontId="3"/>
  </si>
  <si>
    <t>障害程度区分5</t>
    <rPh sb="0" eb="2">
      <t>ショウガイ</t>
    </rPh>
    <rPh sb="2" eb="4">
      <t>テイド</t>
    </rPh>
    <rPh sb="4" eb="6">
      <t>クブン</t>
    </rPh>
    <phoneticPr fontId="3"/>
  </si>
  <si>
    <t>障害程度区分6</t>
    <rPh sb="0" eb="2">
      <t>ショウガイ</t>
    </rPh>
    <rPh sb="2" eb="4">
      <t>テイド</t>
    </rPh>
    <rPh sb="4" eb="6">
      <t>クブン</t>
    </rPh>
    <phoneticPr fontId="3"/>
  </si>
  <si>
    <t>問4-8　障害程度区分について</t>
    <rPh sb="0" eb="1">
      <t>トイ</t>
    </rPh>
    <rPh sb="5" eb="7">
      <t>ショウガイ</t>
    </rPh>
    <rPh sb="7" eb="9">
      <t>テイド</t>
    </rPh>
    <rPh sb="9" eb="11">
      <t>クブン</t>
    </rPh>
    <phoneticPr fontId="3"/>
  </si>
  <si>
    <t>標準偏差（0を含まない）</t>
    <rPh sb="0" eb="2">
      <t>ヒョウジュン</t>
    </rPh>
    <rPh sb="2" eb="4">
      <t>ヘンサ</t>
    </rPh>
    <rPh sb="7" eb="8">
      <t>フク</t>
    </rPh>
    <phoneticPr fontId="3"/>
  </si>
  <si>
    <t>平均（0を含まない）</t>
    <rPh sb="0" eb="2">
      <t>ヘイキン</t>
    </rPh>
    <rPh sb="5" eb="6">
      <t>フク</t>
    </rPh>
    <phoneticPr fontId="3"/>
  </si>
  <si>
    <t>問4-7　障害者手帳を最初に取得したときの状況について</t>
    <rPh sb="0" eb="1">
      <t>トイ</t>
    </rPh>
    <rPh sb="11" eb="13">
      <t>サイショ</t>
    </rPh>
    <rPh sb="14" eb="16">
      <t>シュトク</t>
    </rPh>
    <rPh sb="21" eb="23">
      <t>ジョウキョウ</t>
    </rPh>
    <phoneticPr fontId="3"/>
  </si>
  <si>
    <t>問5-1　同居人数について</t>
    <rPh sb="0" eb="1">
      <t>トイ</t>
    </rPh>
    <rPh sb="5" eb="7">
      <t>ドウキョ</t>
    </rPh>
    <rPh sb="7" eb="9">
      <t>ニンズウ</t>
    </rPh>
    <phoneticPr fontId="3"/>
  </si>
  <si>
    <t>0人</t>
    <rPh sb="1" eb="2">
      <t>ニン</t>
    </rPh>
    <phoneticPr fontId="3"/>
  </si>
  <si>
    <t>1人</t>
    <rPh sb="1" eb="2">
      <t>ニン</t>
    </rPh>
    <phoneticPr fontId="3"/>
  </si>
  <si>
    <t>2人</t>
    <rPh sb="1" eb="2">
      <t>ニン</t>
    </rPh>
    <phoneticPr fontId="3"/>
  </si>
  <si>
    <t>3人</t>
    <rPh sb="1" eb="2">
      <t>ニン</t>
    </rPh>
    <phoneticPr fontId="3"/>
  </si>
  <si>
    <t>4人</t>
    <rPh sb="1" eb="2">
      <t>ニン</t>
    </rPh>
    <phoneticPr fontId="3"/>
  </si>
  <si>
    <t>5人</t>
    <rPh sb="1" eb="2">
      <t>ニン</t>
    </rPh>
    <phoneticPr fontId="3"/>
  </si>
  <si>
    <t>6人</t>
    <rPh sb="1" eb="2">
      <t>ニン</t>
    </rPh>
    <phoneticPr fontId="3"/>
  </si>
  <si>
    <t>問5-2　住まい（所在地）について</t>
    <rPh sb="0" eb="1">
      <t>トイ</t>
    </rPh>
    <rPh sb="5" eb="6">
      <t>ス</t>
    </rPh>
    <rPh sb="9" eb="12">
      <t>ショザイチ</t>
    </rPh>
    <phoneticPr fontId="3"/>
  </si>
  <si>
    <t>50平米未満</t>
  </si>
  <si>
    <t>問5-4 2008年の税込み収入と支出について</t>
  </si>
  <si>
    <t>税込み収入</t>
  </si>
  <si>
    <t>支出</t>
  </si>
  <si>
    <t>借入金</t>
  </si>
  <si>
    <t>資産</t>
  </si>
  <si>
    <t>問5-6 2009年6月1週現在の世帯員について</t>
  </si>
  <si>
    <t>性別</t>
  </si>
  <si>
    <t>男</t>
  </si>
  <si>
    <t>女</t>
  </si>
  <si>
    <t>年齢</t>
  </si>
  <si>
    <t>10歳未満</t>
  </si>
  <si>
    <t>支援時間について</t>
  </si>
  <si>
    <t>1週間あたりの仕事時間について</t>
  </si>
  <si>
    <t>1　日常活動と障害について</t>
    <rPh sb="2" eb="4">
      <t>ニチジョウ</t>
    </rPh>
    <rPh sb="4" eb="6">
      <t>カツドウ</t>
    </rPh>
    <rPh sb="7" eb="9">
      <t>ショウガイ</t>
    </rPh>
    <phoneticPr fontId="3"/>
  </si>
  <si>
    <t>2　就労・求職状況について</t>
    <rPh sb="2" eb="4">
      <t>シュウロウ</t>
    </rPh>
    <rPh sb="5" eb="7">
      <t>キュウショク</t>
    </rPh>
    <rPh sb="7" eb="9">
      <t>ジョウキョウ</t>
    </rPh>
    <phoneticPr fontId="3"/>
  </si>
  <si>
    <t>3　人間関係と意識について</t>
    <rPh sb="2" eb="4">
      <t>ニンゲン</t>
    </rPh>
    <rPh sb="4" eb="6">
      <t>カンケイ</t>
    </rPh>
    <rPh sb="7" eb="9">
      <t>イシキ</t>
    </rPh>
    <phoneticPr fontId="3"/>
  </si>
  <si>
    <t>4　本人について</t>
    <rPh sb="2" eb="4">
      <t>ホンニン</t>
    </rPh>
    <phoneticPr fontId="3"/>
  </si>
  <si>
    <t>5　本人の世帯について</t>
    <rPh sb="2" eb="4">
      <t>ホンニン</t>
    </rPh>
    <rPh sb="5" eb="7">
      <t>セタイ</t>
    </rPh>
    <phoneticPr fontId="3"/>
  </si>
  <si>
    <t>問1-1　日常生活動作と支援</t>
    <rPh sb="0" eb="1">
      <t>トイ</t>
    </rPh>
    <rPh sb="5" eb="7">
      <t>ニチジョウ</t>
    </rPh>
    <rPh sb="7" eb="9">
      <t>セイカツ</t>
    </rPh>
    <rPh sb="9" eb="11">
      <t>ドウサ</t>
    </rPh>
    <rPh sb="12" eb="14">
      <t>シエン</t>
    </rPh>
    <phoneticPr fontId="3"/>
  </si>
  <si>
    <t>（10）店舗・窓口などでのやり取り（複数回答）</t>
    <rPh sb="4" eb="6">
      <t>テンポ</t>
    </rPh>
    <rPh sb="7" eb="9">
      <t>マドグチ</t>
    </rPh>
    <rPh sb="15" eb="16">
      <t>ト</t>
    </rPh>
    <rPh sb="18" eb="20">
      <t>フクスウ</t>
    </rPh>
    <rPh sb="20" eb="22">
      <t>カイトウ</t>
    </rPh>
    <phoneticPr fontId="3"/>
  </si>
  <si>
    <t>（11）駅などでのアナウンスの把握（複数回答）</t>
    <rPh sb="4" eb="5">
      <t>エキ</t>
    </rPh>
    <rPh sb="15" eb="17">
      <t>ハアク</t>
    </rPh>
    <rPh sb="18" eb="20">
      <t>フクスウ</t>
    </rPh>
    <rPh sb="20" eb="22">
      <t>カイトウ</t>
    </rPh>
    <phoneticPr fontId="3"/>
  </si>
  <si>
    <t>問2-3　勤め先の産業について</t>
    <rPh sb="0" eb="1">
      <t>トイ</t>
    </rPh>
    <rPh sb="5" eb="6">
      <t>ツト</t>
    </rPh>
    <rPh sb="7" eb="8">
      <t>サキ</t>
    </rPh>
    <rPh sb="9" eb="11">
      <t>サンギョウ</t>
    </rPh>
    <phoneticPr fontId="3"/>
  </si>
  <si>
    <t>問2-2　仕事を探した方法（複数回答）</t>
    <rPh sb="0" eb="1">
      <t>トイ</t>
    </rPh>
    <rPh sb="5" eb="7">
      <t>シゴト</t>
    </rPh>
    <rPh sb="8" eb="9">
      <t>サガ</t>
    </rPh>
    <rPh sb="11" eb="13">
      <t>ホウホウ</t>
    </rPh>
    <rPh sb="14" eb="16">
      <t>フクスウ</t>
    </rPh>
    <rPh sb="16" eb="18">
      <t>カイトウ</t>
    </rPh>
    <phoneticPr fontId="3"/>
  </si>
  <si>
    <t>問1-4 生活時間</t>
    <rPh sb="5" eb="7">
      <t>セイカツ</t>
    </rPh>
    <rPh sb="7" eb="9">
      <t>ジカン</t>
    </rPh>
    <phoneticPr fontId="3"/>
  </si>
  <si>
    <t>（注）集計対象は問2-1で「仕事をしている」を選んだ場合</t>
  </si>
  <si>
    <t>（注）集計対象は問2-1で「仕事をしている」を選んだ場合</t>
    <phoneticPr fontId="3"/>
  </si>
  <si>
    <t>問5-5 2008年末時点の借入金と資産について</t>
    <rPh sb="18" eb="20">
      <t>シサン</t>
    </rPh>
    <phoneticPr fontId="3"/>
  </si>
  <si>
    <t>（注）集計対象は「人の支援を受けてする」を選んだ場合</t>
    <rPh sb="3" eb="5">
      <t>シュウケイ</t>
    </rPh>
    <phoneticPr fontId="3"/>
  </si>
  <si>
    <t>（注１）集計対象は問2-1で「仕事をしている」を選んだ場合</t>
    <rPh sb="1" eb="2">
      <t>チュウ</t>
    </rPh>
    <rPh sb="9" eb="10">
      <t>トイ</t>
    </rPh>
    <rPh sb="15" eb="17">
      <t>シゴト</t>
    </rPh>
    <rPh sb="24" eb="25">
      <t>エラ</t>
    </rPh>
    <rPh sb="27" eb="29">
      <t>バアイ</t>
    </rPh>
    <phoneticPr fontId="3"/>
  </si>
  <si>
    <t>（注）集計対象は問2-1で「仕事をしている」を選んだ場合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3"/>
  </si>
  <si>
    <t>％</t>
    <phoneticPr fontId="3"/>
  </si>
  <si>
    <t>しない</t>
    <phoneticPr fontId="3"/>
  </si>
  <si>
    <t>ボランティア</t>
    <phoneticPr fontId="3"/>
  </si>
  <si>
    <t>500時間～</t>
  </si>
  <si>
    <t>％</t>
    <phoneticPr fontId="3"/>
  </si>
  <si>
    <t>時間</t>
    <phoneticPr fontId="3"/>
  </si>
  <si>
    <t>5万円～</t>
  </si>
  <si>
    <t>1円～5千円未満</t>
  </si>
  <si>
    <t>5千円～1万円未満</t>
  </si>
  <si>
    <t>1万円～1万5千円未満</t>
  </si>
  <si>
    <t>1万5千円～2万円未満</t>
  </si>
  <si>
    <t>2万円～2万5千円未満</t>
  </si>
  <si>
    <t>2万5千円～3万円未満</t>
  </si>
  <si>
    <t>3万円～3万5千円未満</t>
  </si>
  <si>
    <t>3万5千円～4万円未満</t>
  </si>
  <si>
    <t>4万円～4万5千円未満</t>
  </si>
  <si>
    <t>4万5千円～5万円未満</t>
  </si>
  <si>
    <t>問1-2　2009年6月および2005年6月に受けた福祉サービスとその自己負担額</t>
    <phoneticPr fontId="3"/>
  </si>
  <si>
    <t>1分～1時間未満</t>
  </si>
  <si>
    <t>80歳～</t>
  </si>
  <si>
    <t>10時間～</t>
  </si>
  <si>
    <t>1分～5時間未満</t>
  </si>
  <si>
    <t>55時間～</t>
  </si>
  <si>
    <t>※同一市区町村で3人～あるもののみ記載し、残りは｢その他」とした。</t>
    <rPh sb="1" eb="3">
      <t>ドウイツ</t>
    </rPh>
    <rPh sb="3" eb="5">
      <t>シク</t>
    </rPh>
    <rPh sb="5" eb="7">
      <t>チョウソン</t>
    </rPh>
    <rPh sb="17" eb="19">
      <t>キサイ</t>
    </rPh>
    <rPh sb="21" eb="22">
      <t>ノコ</t>
    </rPh>
    <rPh sb="27" eb="28">
      <t>タ</t>
    </rPh>
    <phoneticPr fontId="3"/>
  </si>
  <si>
    <t>7人～</t>
    <phoneticPr fontId="3"/>
  </si>
  <si>
    <t>500平米～</t>
  </si>
  <si>
    <t>100平米～</t>
  </si>
  <si>
    <t>60歳～</t>
  </si>
  <si>
    <t>1ヶ月～6ヶ月未満</t>
  </si>
  <si>
    <t>6ヶ月～1年未満</t>
  </si>
  <si>
    <t>4年～</t>
  </si>
  <si>
    <t>※「1ヶ月～」と回答した人の平均値</t>
    <rPh sb="8" eb="10">
      <t>カイトウ</t>
    </rPh>
    <rPh sb="12" eb="13">
      <t>ヒト</t>
    </rPh>
    <rPh sb="14" eb="17">
      <t>ヘイキンチ</t>
    </rPh>
    <phoneticPr fontId="3"/>
  </si>
  <si>
    <t>40年～</t>
  </si>
  <si>
    <t>1分～30分未満</t>
  </si>
  <si>
    <t>30分～1時間未満</t>
  </si>
  <si>
    <t>1時間～1時間30分未満</t>
  </si>
  <si>
    <t>1時間30分～2時間未満</t>
  </si>
  <si>
    <t>2時間～</t>
  </si>
  <si>
    <t>2時間～2時間30分未満</t>
  </si>
  <si>
    <t>2時間30分～3時間未満</t>
  </si>
  <si>
    <t>3時間～3時間30分未満</t>
  </si>
  <si>
    <t>3時間30分～4時間未満</t>
  </si>
  <si>
    <t>4時間～</t>
  </si>
  <si>
    <t>4時間～4時間30分未満</t>
  </si>
  <si>
    <t>4時間30分～5時間未満</t>
  </si>
  <si>
    <t>5時間～</t>
  </si>
  <si>
    <t>11時間～</t>
  </si>
  <si>
    <t>1～千円未満</t>
  </si>
  <si>
    <t>千～5千円未満</t>
  </si>
  <si>
    <t>5千～1万円未満</t>
  </si>
  <si>
    <t>1万～1万5千円未満</t>
  </si>
  <si>
    <t>1万5千～2万円未満</t>
  </si>
  <si>
    <t>2万～2万5千円未満</t>
  </si>
  <si>
    <t>2万5千～3万円未満</t>
  </si>
  <si>
    <t>3万～3万5千円未満</t>
  </si>
  <si>
    <t>3万5千～4万円未満</t>
  </si>
  <si>
    <t>4万～</t>
  </si>
  <si>
    <t>1～10万円未満</t>
  </si>
  <si>
    <t>10万～50万円未満</t>
  </si>
  <si>
    <t>50万～100万円未満</t>
  </si>
  <si>
    <t>100万～150万円未満</t>
  </si>
  <si>
    <t>150万～200万円未満</t>
  </si>
  <si>
    <t>200万～250万円未満</t>
  </si>
  <si>
    <t>250万～300万円未満</t>
  </si>
  <si>
    <t>300万～400万円未満</t>
  </si>
  <si>
    <t>400万～500万円未満</t>
  </si>
  <si>
    <t>500万～600万円未満</t>
  </si>
  <si>
    <t>600万～700万円未満</t>
  </si>
  <si>
    <t>700万～800万円未満</t>
  </si>
  <si>
    <t>800万～900万円未満</t>
  </si>
  <si>
    <t>1万～3万円未満</t>
  </si>
  <si>
    <t>3万～5万円未満</t>
  </si>
  <si>
    <t>5万～7万円未満</t>
  </si>
  <si>
    <t>7万～10万円未満</t>
  </si>
  <si>
    <t>10万～15万円未満</t>
  </si>
  <si>
    <t>15万～20万円未満</t>
  </si>
  <si>
    <t>20万～30万円未満</t>
  </si>
  <si>
    <t>30万～40万円未満</t>
  </si>
  <si>
    <t>40万～50万円未満</t>
  </si>
  <si>
    <t>50万～</t>
  </si>
  <si>
    <t>5～10時間未満</t>
  </si>
  <si>
    <t>10～15時間未満</t>
  </si>
  <si>
    <t>15～20時間未満</t>
  </si>
  <si>
    <t>20～25時間未満</t>
  </si>
  <si>
    <t>25～30時間未満</t>
  </si>
  <si>
    <t>30～35時間未満</t>
  </si>
  <si>
    <t>35～40時間未満</t>
  </si>
  <si>
    <t>40～45時間未満</t>
  </si>
  <si>
    <t>45～50時間未満</t>
  </si>
  <si>
    <t>50～55時間未満</t>
  </si>
  <si>
    <t>1～2時間未満</t>
  </si>
  <si>
    <t>2～3時間未満</t>
  </si>
  <si>
    <t>3～4時間未満</t>
  </si>
  <si>
    <t>4～5時間未満</t>
  </si>
  <si>
    <t>5～6時間未満</t>
  </si>
  <si>
    <t>6～7時間未満</t>
  </si>
  <si>
    <t>7～8時間未満</t>
  </si>
  <si>
    <t>8～9時間未満</t>
  </si>
  <si>
    <t>9～10時間未満</t>
  </si>
  <si>
    <t>10～11時間未満</t>
  </si>
  <si>
    <t>1～2年未満</t>
  </si>
  <si>
    <t>2～3年未満</t>
  </si>
  <si>
    <t>3～4年未満</t>
  </si>
  <si>
    <t>70～</t>
  </si>
  <si>
    <t>50～100平米未満</t>
  </si>
  <si>
    <t>100～150平米未満</t>
  </si>
  <si>
    <t>150～200平米未満</t>
  </si>
  <si>
    <t>200～250平米未満</t>
  </si>
  <si>
    <t>250～300平米未満</t>
  </si>
  <si>
    <t>300～500平米未満</t>
  </si>
  <si>
    <t>50～100平米未満</t>
    <rPh sb="6" eb="8">
      <t>ヘイベイ</t>
    </rPh>
    <rPh sb="8" eb="10">
      <t>ミマン</t>
    </rPh>
    <phoneticPr fontId="3"/>
  </si>
  <si>
    <t>50～70平米未満</t>
  </si>
  <si>
    <t>70～100平米未満</t>
  </si>
  <si>
    <t>20回～</t>
    <rPh sb="2" eb="3">
      <t>カイ</t>
    </rPh>
    <phoneticPr fontId="3"/>
  </si>
  <si>
    <t>週3回以上</t>
    <rPh sb="0" eb="1">
      <t>シュウ</t>
    </rPh>
    <rPh sb="2" eb="3">
      <t>カイ</t>
    </rPh>
    <rPh sb="3" eb="5">
      <t>イジョウ</t>
    </rPh>
    <phoneticPr fontId="3"/>
  </si>
  <si>
    <t>週1回以上</t>
    <rPh sb="0" eb="1">
      <t>シュウ</t>
    </rPh>
    <rPh sb="2" eb="3">
      <t>カイ</t>
    </rPh>
    <rPh sb="3" eb="5">
      <t>イジョウ</t>
    </rPh>
    <phoneticPr fontId="3"/>
  </si>
  <si>
    <t>1～3年未満</t>
  </si>
  <si>
    <t>3～5年未満</t>
  </si>
  <si>
    <t>5～7年未満</t>
  </si>
  <si>
    <t>7～10年未満</t>
  </si>
  <si>
    <t>10～15年未満</t>
  </si>
  <si>
    <t>15～20年未満</t>
  </si>
  <si>
    <t>20～25年未満</t>
  </si>
  <si>
    <t>25～30年未満</t>
  </si>
  <si>
    <t>30～35年未満</t>
  </si>
  <si>
    <t>35～40年未満</t>
  </si>
  <si>
    <t>％</t>
    <phoneticPr fontId="3"/>
  </si>
  <si>
    <t>利用したか</t>
    <phoneticPr fontId="3"/>
  </si>
  <si>
    <t>5～9回</t>
    <phoneticPr fontId="3"/>
  </si>
  <si>
    <t>10～14回</t>
    <phoneticPr fontId="3"/>
  </si>
  <si>
    <t>15～19回</t>
    <phoneticPr fontId="3"/>
  </si>
  <si>
    <t>問1-3　2009年6月における､歯科以外の医療サービスについて</t>
    <phoneticPr fontId="3"/>
  </si>
  <si>
    <t>ニュース</t>
    <phoneticPr fontId="3"/>
  </si>
  <si>
    <t>わからない</t>
    <phoneticPr fontId="3"/>
  </si>
  <si>
    <t>どちらでもない</t>
    <phoneticPr fontId="3"/>
  </si>
  <si>
    <t>わからない</t>
    <phoneticPr fontId="3"/>
  </si>
  <si>
    <t>％</t>
    <phoneticPr fontId="3"/>
  </si>
  <si>
    <t>問2-16　2008年6月1日現在の就労形態と2008年6月の収入について</t>
    <rPh sb="0" eb="1">
      <t>トイ</t>
    </rPh>
    <rPh sb="10" eb="11">
      <t>ネン</t>
    </rPh>
    <rPh sb="12" eb="13">
      <t>ガツ</t>
    </rPh>
    <rPh sb="14" eb="17">
      <t>ニチゲンザイ</t>
    </rPh>
    <rPh sb="18" eb="20">
      <t>シュウロウ</t>
    </rPh>
    <rPh sb="20" eb="22">
      <t>ケイタイ</t>
    </rPh>
    <phoneticPr fontId="3"/>
  </si>
  <si>
    <t>1ヶ月未満</t>
    <phoneticPr fontId="3"/>
  </si>
  <si>
    <t>わからない</t>
    <phoneticPr fontId="3"/>
  </si>
  <si>
    <t>5～10時間未満</t>
    <phoneticPr fontId="3"/>
  </si>
  <si>
    <t>％</t>
    <phoneticPr fontId="3"/>
  </si>
  <si>
    <t>あてはまる</t>
    <phoneticPr fontId="3"/>
  </si>
  <si>
    <t>ややあてはまる</t>
    <phoneticPr fontId="3"/>
  </si>
  <si>
    <t>どちらともいえない</t>
    <phoneticPr fontId="3"/>
  </si>
  <si>
    <t>ややあてはまらない</t>
    <phoneticPr fontId="3"/>
  </si>
  <si>
    <t>あてはまらない</t>
    <phoneticPr fontId="3"/>
  </si>
  <si>
    <t>よくあてはまる</t>
    <phoneticPr fontId="3"/>
  </si>
  <si>
    <t>仲間の中での和を維持することは大切だと思う</t>
    <rPh sb="0" eb="2">
      <t>ナカマ</t>
    </rPh>
    <rPh sb="3" eb="4">
      <t>ナカ</t>
    </rPh>
    <rPh sb="6" eb="7">
      <t>ワ</t>
    </rPh>
    <rPh sb="8" eb="10">
      <t>イジ</t>
    </rPh>
    <rPh sb="15" eb="17">
      <t>タイセツ</t>
    </rPh>
    <rPh sb="19" eb="20">
      <t>オモ</t>
    </rPh>
    <phoneticPr fontId="3"/>
  </si>
  <si>
    <t>友人から好かれることは自分にとって大切である</t>
    <rPh sb="0" eb="2">
      <t>ユウジン</t>
    </rPh>
    <rPh sb="4" eb="5">
      <t>ス</t>
    </rPh>
    <rPh sb="11" eb="13">
      <t>ジブン</t>
    </rPh>
    <rPh sb="17" eb="19">
      <t>タイセツ</t>
    </rPh>
    <phoneticPr fontId="3"/>
  </si>
  <si>
    <t>いる</t>
    <phoneticPr fontId="3"/>
  </si>
  <si>
    <t>いない</t>
    <phoneticPr fontId="3"/>
  </si>
  <si>
    <t>ボランティア</t>
    <phoneticPr fontId="3"/>
  </si>
  <si>
    <t>ジョブコーチ</t>
    <phoneticPr fontId="3"/>
  </si>
  <si>
    <t>フリースクール</t>
    <phoneticPr fontId="3"/>
  </si>
  <si>
    <t>てんかん</t>
    <phoneticPr fontId="3"/>
  </si>
  <si>
    <t>（複数回答）</t>
    <phoneticPr fontId="3"/>
  </si>
  <si>
    <t>あり</t>
    <phoneticPr fontId="3"/>
  </si>
  <si>
    <t>グループホーム</t>
    <phoneticPr fontId="3"/>
  </si>
  <si>
    <t>なし</t>
    <phoneticPr fontId="3"/>
  </si>
  <si>
    <t>1～50時間未満</t>
  </si>
  <si>
    <t>50～100時間未満</t>
  </si>
  <si>
    <t>100～150時間未満</t>
  </si>
  <si>
    <t>150～200時間未満</t>
  </si>
  <si>
    <t>200～250時間未満</t>
  </si>
  <si>
    <t>250～300時間未満</t>
  </si>
  <si>
    <t>300～350時間未満</t>
  </si>
  <si>
    <t>350～400時間未満</t>
  </si>
  <si>
    <t>400～450時間未満</t>
  </si>
  <si>
    <t>450～500時間未満</t>
  </si>
  <si>
    <t>～19歳</t>
    <phoneticPr fontId="3"/>
  </si>
  <si>
    <t>20～29歳</t>
    <phoneticPr fontId="3"/>
  </si>
  <si>
    <t>30～39歳</t>
    <phoneticPr fontId="3"/>
  </si>
  <si>
    <t>50～59歳</t>
    <phoneticPr fontId="3"/>
  </si>
  <si>
    <t>60～69歳</t>
    <phoneticPr fontId="3"/>
  </si>
  <si>
    <t>40～49歳</t>
    <phoneticPr fontId="3"/>
  </si>
  <si>
    <t>1000～4999人</t>
    <phoneticPr fontId="3"/>
  </si>
  <si>
    <t>5000人～</t>
    <phoneticPr fontId="3"/>
  </si>
  <si>
    <t>900万～1000万円未満</t>
  </si>
  <si>
    <t>1000万～1500万円未満</t>
  </si>
  <si>
    <t>1500万～3000万円未満</t>
  </si>
  <si>
    <t>3000万～</t>
  </si>
  <si>
    <t>1～2歳</t>
    <phoneticPr fontId="3"/>
  </si>
  <si>
    <t>3～4歳</t>
    <phoneticPr fontId="3"/>
  </si>
  <si>
    <t>5～9歳</t>
    <phoneticPr fontId="3"/>
  </si>
  <si>
    <t>10～14歳</t>
    <phoneticPr fontId="3"/>
  </si>
  <si>
    <t>15～19歳</t>
    <phoneticPr fontId="3"/>
  </si>
  <si>
    <t>20～29歳</t>
    <phoneticPr fontId="3"/>
  </si>
  <si>
    <t>30～39歳</t>
    <phoneticPr fontId="3"/>
  </si>
  <si>
    <t>40～49歳</t>
    <phoneticPr fontId="3"/>
  </si>
  <si>
    <t>50～59歳</t>
    <phoneticPr fontId="3"/>
  </si>
  <si>
    <t>20～29歳</t>
    <phoneticPr fontId="3"/>
  </si>
  <si>
    <t>40～49歳</t>
    <phoneticPr fontId="3"/>
  </si>
  <si>
    <t>50～59歳</t>
    <phoneticPr fontId="3"/>
  </si>
  <si>
    <t>10～19歳</t>
    <phoneticPr fontId="3"/>
  </si>
  <si>
    <t>60～69歳</t>
    <phoneticPr fontId="3"/>
  </si>
  <si>
    <t>70～79歳</t>
    <phoneticPr fontId="3"/>
  </si>
  <si>
    <t xml:space="preserve"> </t>
    <phoneticPr fontId="3"/>
  </si>
  <si>
    <t>回答者数</t>
    <rPh sb="0" eb="2">
      <t>カイトウ</t>
    </rPh>
    <rPh sb="2" eb="3">
      <t>シャ</t>
    </rPh>
    <rPh sb="3" eb="4">
      <t>スウ</t>
    </rPh>
    <phoneticPr fontId="3"/>
  </si>
  <si>
    <t>（注）集計対象は問2-11で「調査時点と異なる職場で仕事をしていた」を選んだ場合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5" eb="17">
      <t>チョウサ</t>
    </rPh>
    <rPh sb="17" eb="19">
      <t>ジテン</t>
    </rPh>
    <rPh sb="20" eb="21">
      <t>コト</t>
    </rPh>
    <rPh sb="23" eb="25">
      <t>ショクバ</t>
    </rPh>
    <rPh sb="26" eb="28">
      <t>シゴト</t>
    </rPh>
    <rPh sb="35" eb="36">
      <t>エラ</t>
    </rPh>
    <rPh sb="38" eb="40">
      <t>バアイ</t>
    </rPh>
    <phoneticPr fontId="3"/>
  </si>
  <si>
    <t>（注）集計対象は問2-11で「現在と同じ職場で異なる条件で仕事をしていた」あるいは「調査時点と異なる職場で仕事をしていた」を選んだ場合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5" eb="17">
      <t>ゲンザイ</t>
    </rPh>
    <rPh sb="18" eb="19">
      <t>オナ</t>
    </rPh>
    <rPh sb="20" eb="22">
      <t>ショクバ</t>
    </rPh>
    <rPh sb="23" eb="24">
      <t>コト</t>
    </rPh>
    <rPh sb="26" eb="28">
      <t>ジョウケン</t>
    </rPh>
    <rPh sb="29" eb="31">
      <t>シゴト</t>
    </rPh>
    <rPh sb="42" eb="44">
      <t>チョウサ</t>
    </rPh>
    <rPh sb="44" eb="46">
      <t>ジテン</t>
    </rPh>
    <rPh sb="47" eb="48">
      <t>コト</t>
    </rPh>
    <rPh sb="50" eb="52">
      <t>ショクバ</t>
    </rPh>
    <rPh sb="53" eb="55">
      <t>シゴト</t>
    </rPh>
    <rPh sb="62" eb="63">
      <t>エラ</t>
    </rPh>
    <rPh sb="65" eb="67">
      <t>バアイ</t>
    </rPh>
    <phoneticPr fontId="3"/>
  </si>
  <si>
    <t>（注）集計対象は問2-11で「仕事をしていなかった」以外の回答を選んだ場合（無回答を除く）</t>
    <rPh sb="1" eb="2">
      <t>チュウ</t>
    </rPh>
    <rPh sb="3" eb="5">
      <t>シュウケイ</t>
    </rPh>
    <rPh sb="5" eb="7">
      <t>タイショウ</t>
    </rPh>
    <rPh sb="8" eb="9">
      <t>トイ</t>
    </rPh>
    <rPh sb="15" eb="17">
      <t>シゴト</t>
    </rPh>
    <rPh sb="26" eb="28">
      <t>イガイ</t>
    </rPh>
    <rPh sb="29" eb="31">
      <t>カイトウ</t>
    </rPh>
    <rPh sb="32" eb="33">
      <t>エラ</t>
    </rPh>
    <rPh sb="35" eb="37">
      <t>バアイ</t>
    </rPh>
    <rPh sb="38" eb="41">
      <t>ムカイトウ</t>
    </rPh>
    <rPh sb="42" eb="43">
      <t>ノゾ</t>
    </rPh>
    <phoneticPr fontId="3"/>
  </si>
  <si>
    <t>（注）集計対象は問2-18で「はい」を選んだ場合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9" eb="20">
      <t>エラ</t>
    </rPh>
    <rPh sb="22" eb="24">
      <t>バアイ</t>
    </rPh>
    <phoneticPr fontId="3"/>
  </si>
  <si>
    <t>（注）集計対象は問2-18で「いいえ」を選んだ場合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20" eb="21">
      <t>エラ</t>
    </rPh>
    <rPh sb="23" eb="25">
      <t>バアイ</t>
    </rPh>
    <phoneticPr fontId="3"/>
  </si>
  <si>
    <t>（注）回答対象は過去1年間に仕事をやめた場合</t>
    <rPh sb="1" eb="2">
      <t>チュウ</t>
    </rPh>
    <rPh sb="3" eb="5">
      <t>カイトウ</t>
    </rPh>
    <rPh sb="5" eb="7">
      <t>タイショウ</t>
    </rPh>
    <rPh sb="8" eb="10">
      <t>カコ</t>
    </rPh>
    <rPh sb="11" eb="13">
      <t>ネンカン</t>
    </rPh>
    <rPh sb="14" eb="16">
      <t>シゴト</t>
    </rPh>
    <rPh sb="20" eb="22">
      <t>バアイ</t>
    </rPh>
    <phoneticPr fontId="3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</si>
  <si>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phoneticPr fontId="3"/>
  </si>
  <si>
    <t>本人の障害に配慮した火災報知・館内放送・情報伝達（イントラネット）システム</t>
    <phoneticPr fontId="3"/>
  </si>
  <si>
    <t>自分がどう感じるかは、自分が一緒にいる友人や自分のいる状況によって決まる</t>
    <rPh sb="0" eb="2">
      <t>ジブン</t>
    </rPh>
    <rPh sb="5" eb="6">
      <t>カン</t>
    </rPh>
    <rPh sb="11" eb="13">
      <t>ジブン</t>
    </rPh>
    <rPh sb="14" eb="16">
      <t>イッショ</t>
    </rPh>
    <phoneticPr fontId="3"/>
  </si>
  <si>
    <t>一番最良の決断は、自分自身で考えたものであると思う</t>
    <rPh sb="0" eb="2">
      <t>イチバン</t>
    </rPh>
    <rPh sb="2" eb="4">
      <t>サイリョウ</t>
    </rPh>
    <rPh sb="5" eb="7">
      <t>ケツダン</t>
    </rPh>
    <rPh sb="9" eb="11">
      <t>ジブン</t>
    </rPh>
    <rPh sb="11" eb="13">
      <t>ジシン</t>
    </rPh>
    <rPh sb="14" eb="15">
      <t>カンガ</t>
    </rPh>
    <phoneticPr fontId="3"/>
  </si>
  <si>
    <t>友人と意見が対立したとき、友人の意見を受け入れることが多い</t>
    <rPh sb="0" eb="2">
      <t>ユウジン</t>
    </rPh>
    <rPh sb="3" eb="5">
      <t>イケン</t>
    </rPh>
    <rPh sb="6" eb="8">
      <t>タイリツ</t>
    </rPh>
    <rPh sb="13" eb="15">
      <t>ユウジン</t>
    </rPh>
    <rPh sb="16" eb="18">
      <t>イケン</t>
    </rPh>
    <phoneticPr fontId="3"/>
  </si>
  <si>
    <t>自分でいいと思うのであれば、他の人が自分の考えを何と思おうが気にしない</t>
    <rPh sb="0" eb="2">
      <t>ジブン</t>
    </rPh>
    <rPh sb="6" eb="7">
      <t>オモ</t>
    </rPh>
    <rPh sb="14" eb="15">
      <t>タ</t>
    </rPh>
    <rPh sb="16" eb="17">
      <t>ヒト</t>
    </rPh>
    <phoneticPr fontId="3"/>
  </si>
  <si>
    <t>友人やその場の状況によって、自分の態度や行動を変えることがある</t>
    <rPh sb="0" eb="2">
      <t>ユウジン</t>
    </rPh>
    <rPh sb="5" eb="6">
      <t>バ</t>
    </rPh>
    <rPh sb="7" eb="9">
      <t>ジョウキョウ</t>
    </rPh>
    <rPh sb="14" eb="16">
      <t>ジブン</t>
    </rPh>
    <rPh sb="17" eb="19">
      <t>タイド</t>
    </rPh>
    <phoneticPr fontId="3"/>
  </si>
  <si>
    <t>友人が異なった考えを持っていても、自分の信じるところを守り通す</t>
    <rPh sb="0" eb="2">
      <t>ユウジン</t>
    </rPh>
    <rPh sb="3" eb="4">
      <t>コト</t>
    </rPh>
    <rPh sb="7" eb="8">
      <t>カンガ</t>
    </rPh>
    <rPh sb="10" eb="11">
      <t>モ</t>
    </rPh>
    <rPh sb="17" eb="19">
      <t>ジブン</t>
    </rPh>
    <phoneticPr fontId="3"/>
  </si>
  <si>
    <t>何か行動するとき、結果を予測して不安になり、なかなか実行に移せないことがある</t>
    <rPh sb="0" eb="1">
      <t>ナニ</t>
    </rPh>
    <rPh sb="2" eb="4">
      <t>コウドウ</t>
    </rPh>
    <rPh sb="9" eb="11">
      <t>ケッカ</t>
    </rPh>
    <rPh sb="12" eb="14">
      <t>ヨソク</t>
    </rPh>
    <rPh sb="16" eb="18">
      <t>フアン</t>
    </rPh>
    <phoneticPr fontId="3"/>
  </si>
  <si>
    <t>良いか悪いかは自分がそれをどう考えるかで決まると思う</t>
    <rPh sb="0" eb="1">
      <t>ヨ</t>
    </rPh>
    <rPh sb="3" eb="4">
      <t>ワル</t>
    </rPh>
    <rPh sb="7" eb="9">
      <t>ジブン</t>
    </rPh>
    <rPh sb="15" eb="16">
      <t>カンガ</t>
    </rPh>
    <phoneticPr fontId="3"/>
  </si>
  <si>
    <t>友人は自分のことをどう評価しているかと、友人の視線が気になる</t>
    <rPh sb="0" eb="2">
      <t>ユウジン</t>
    </rPh>
    <rPh sb="3" eb="5">
      <t>ジブン</t>
    </rPh>
    <rPh sb="11" eb="13">
      <t>ヒョウカ</t>
    </rPh>
    <phoneticPr fontId="3"/>
  </si>
  <si>
    <t>自分の考えや行動が友人と違っていても気にならない</t>
    <rPh sb="0" eb="2">
      <t>ジブン</t>
    </rPh>
    <rPh sb="3" eb="4">
      <t>カンガ</t>
    </rPh>
    <rPh sb="6" eb="8">
      <t>コウドウ</t>
    </rPh>
    <rPh sb="9" eb="11">
      <t>ユウジン</t>
    </rPh>
    <rPh sb="12" eb="13">
      <t>チガ</t>
    </rPh>
    <phoneticPr fontId="3"/>
  </si>
  <si>
    <t>友人と接するとき、自分と友人の関係や地位が気になる</t>
    <rPh sb="0" eb="2">
      <t>ユウジン</t>
    </rPh>
    <rPh sb="3" eb="4">
      <t>セッ</t>
    </rPh>
    <rPh sb="9" eb="11">
      <t>ジブン</t>
    </rPh>
    <rPh sb="12" eb="14">
      <t>ユウジン</t>
    </rPh>
    <rPh sb="15" eb="17">
      <t>カンケイ</t>
    </rPh>
    <phoneticPr fontId="3"/>
  </si>
  <si>
    <t>無効回答者のうち持家面積の記述があるもの（一戸建或いは共同住宅の判別が不可能）</t>
    <phoneticPr fontId="3"/>
  </si>
  <si>
    <t>通訳者（それ以外）</t>
    <rPh sb="0" eb="2">
      <t>ツウヤク</t>
    </rPh>
    <rPh sb="2" eb="3">
      <t>シャ</t>
    </rPh>
    <rPh sb="6" eb="8">
      <t>イガイ</t>
    </rPh>
    <phoneticPr fontId="3"/>
  </si>
  <si>
    <t>33.0ヶ月</t>
    <rPh sb="5" eb="6">
      <t>ツキ</t>
    </rPh>
    <phoneticPr fontId="3"/>
  </si>
  <si>
    <t>48.6ヶ月</t>
    <rPh sb="5" eb="6">
      <t>ゲツ</t>
    </rPh>
    <phoneticPr fontId="3"/>
  </si>
  <si>
    <t>問5-3　住居について</t>
    <rPh sb="0" eb="1">
      <t>トイ</t>
    </rPh>
    <rPh sb="5" eb="7">
      <t>ジュウキョ</t>
    </rPh>
    <phoneticPr fontId="3"/>
  </si>
  <si>
    <t>無効回答</t>
    <rPh sb="0" eb="2">
      <t>ムコウ</t>
    </rPh>
    <rPh sb="2" eb="4">
      <t>カイトウ</t>
    </rPh>
    <phoneticPr fontId="3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</si>
</sst>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#,##0.0;[Red]\-#,##0.0"/>
    <numFmt numFmtId="178" formatCode="0.0_);[Red]\(0.0\)"/>
    <numFmt numFmtId="179" formatCode="0_ 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3" xfId="0" applyNumberForma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176" fontId="0" fillId="0" borderId="0" xfId="0" applyNumberForma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9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2" xfId="0" applyFill="1" applyBorder="1">
      <alignment vertical="center"/>
    </xf>
    <xf numFmtId="176" fontId="0" fillId="0" borderId="6" xfId="0" applyNumberFormat="1" applyBorder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8" xfId="0" applyFill="1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>
      <alignment vertical="center"/>
    </xf>
    <xf numFmtId="0" fontId="2" fillId="0" borderId="0" xfId="0" applyFont="1" applyAlignment="1">
      <alignment vertical="center"/>
    </xf>
    <xf numFmtId="176" fontId="0" fillId="0" borderId="4" xfId="0" applyNumberFormat="1" applyBorder="1">
      <alignment vertical="center"/>
    </xf>
    <xf numFmtId="0" fontId="7" fillId="0" borderId="0" xfId="0" applyFont="1">
      <alignment vertical="center"/>
    </xf>
    <xf numFmtId="0" fontId="0" fillId="0" borderId="12" xfId="0" applyBorder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176" fontId="0" fillId="0" borderId="13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3" xfId="0" applyBorder="1">
      <alignment vertical="center"/>
    </xf>
    <xf numFmtId="177" fontId="0" fillId="0" borderId="0" xfId="1" applyNumberFormat="1" applyFont="1">
      <alignment vertical="center"/>
    </xf>
    <xf numFmtId="177" fontId="0" fillId="0" borderId="3" xfId="1" applyNumberFormat="1" applyFont="1" applyBorder="1">
      <alignment vertical="center"/>
    </xf>
    <xf numFmtId="177" fontId="0" fillId="0" borderId="0" xfId="1" applyNumberFormat="1" applyFon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4" xfId="0" applyFill="1" applyBorder="1">
      <alignment vertical="center"/>
    </xf>
    <xf numFmtId="178" fontId="0" fillId="0" borderId="3" xfId="0" applyNumberFormat="1" applyBorder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9" xfId="0" applyFont="1" applyBorder="1">
      <alignment vertical="center"/>
    </xf>
    <xf numFmtId="176" fontId="10" fillId="0" borderId="0" xfId="2" applyNumberFormat="1" applyFont="1">
      <alignment vertical="center"/>
    </xf>
    <xf numFmtId="0" fontId="10" fillId="0" borderId="9" xfId="0" applyFont="1" applyFill="1" applyBorder="1">
      <alignment vertical="center"/>
    </xf>
    <xf numFmtId="176" fontId="10" fillId="0" borderId="0" xfId="2" applyNumberFormat="1" applyFont="1" applyBorder="1">
      <alignment vertical="center"/>
    </xf>
    <xf numFmtId="0" fontId="10" fillId="0" borderId="8" xfId="0" applyFont="1" applyBorder="1">
      <alignment vertical="center"/>
    </xf>
    <xf numFmtId="176" fontId="10" fillId="0" borderId="3" xfId="2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7" fontId="10" fillId="0" borderId="3" xfId="0" applyNumberFormat="1" applyFont="1" applyBorder="1">
      <alignment vertical="center"/>
    </xf>
    <xf numFmtId="177" fontId="10" fillId="0" borderId="0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4" fillId="0" borderId="0" xfId="0" applyFont="1">
      <alignment vertical="center"/>
    </xf>
    <xf numFmtId="0" fontId="10" fillId="0" borderId="12" xfId="0" applyFont="1" applyBorder="1">
      <alignment vertical="center"/>
    </xf>
    <xf numFmtId="177" fontId="10" fillId="0" borderId="6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3" xfId="0" applyFont="1" applyBorder="1">
      <alignment vertical="center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49" fontId="14" fillId="0" borderId="0" xfId="0" applyNumberFormat="1" applyFont="1">
      <alignment vertical="center"/>
    </xf>
    <xf numFmtId="0" fontId="7" fillId="0" borderId="0" xfId="0" applyNumberFormat="1" applyFont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14" fillId="0" borderId="3" xfId="0" applyFont="1" applyBorder="1">
      <alignment vertical="center"/>
    </xf>
    <xf numFmtId="49" fontId="7" fillId="0" borderId="0" xfId="0" applyNumberFormat="1" applyFont="1">
      <alignment vertical="center"/>
    </xf>
    <xf numFmtId="0" fontId="7" fillId="0" borderId="13" xfId="0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77" fontId="7" fillId="0" borderId="0" xfId="1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15" fillId="0" borderId="2" xfId="0" applyFont="1" applyBorder="1">
      <alignment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Fill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0" xfId="0" applyNumberFormat="1" applyFo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4" fillId="0" borderId="0" xfId="0" applyFont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0" xfId="0">
      <alignment vertical="center"/>
    </xf>
    <xf numFmtId="0" fontId="17" fillId="0" borderId="9" xfId="0" applyFont="1" applyFill="1" applyBorder="1">
      <alignment vertical="center"/>
    </xf>
    <xf numFmtId="176" fontId="17" fillId="0" borderId="0" xfId="0" applyNumberFormat="1" applyFont="1" applyFill="1" applyBorder="1">
      <alignment vertical="center"/>
    </xf>
    <xf numFmtId="176" fontId="17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7" fillId="0" borderId="8" xfId="0" applyFont="1" applyFill="1" applyBorder="1" applyAlignment="1">
      <alignment horizontal="right" vertical="center"/>
    </xf>
    <xf numFmtId="177" fontId="0" fillId="0" borderId="0" xfId="1" applyNumberFormat="1" applyFont="1" applyFill="1">
      <alignment vertical="center"/>
    </xf>
    <xf numFmtId="0" fontId="4" fillId="0" borderId="3" xfId="0" applyFont="1" applyFill="1" applyBorder="1">
      <alignment vertical="center"/>
    </xf>
    <xf numFmtId="177" fontId="0" fillId="0" borderId="3" xfId="1" applyNumberFormat="1" applyFont="1" applyFill="1" applyBorder="1">
      <alignment vertical="center"/>
    </xf>
    <xf numFmtId="0" fontId="10" fillId="0" borderId="8" xfId="0" applyFont="1" applyFill="1" applyBorder="1">
      <alignment vertical="center"/>
    </xf>
    <xf numFmtId="177" fontId="10" fillId="0" borderId="3" xfId="0" applyNumberFormat="1" applyFont="1" applyFill="1" applyBorder="1">
      <alignment vertical="center"/>
    </xf>
    <xf numFmtId="0" fontId="9" fillId="0" borderId="9" xfId="0" applyFont="1" applyFill="1" applyBorder="1">
      <alignment vertical="center"/>
    </xf>
    <xf numFmtId="177" fontId="0" fillId="0" borderId="0" xfId="1" applyNumberFormat="1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1" fillId="0" borderId="0" xfId="0" applyFont="1" applyFill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177" fontId="0" fillId="0" borderId="7" xfId="1" applyNumberFormat="1" applyFont="1" applyFill="1" applyBorder="1">
      <alignment vertical="center"/>
    </xf>
    <xf numFmtId="0" fontId="0" fillId="0" borderId="15" xfId="0" applyFill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179" fontId="0" fillId="0" borderId="5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9" fontId="0" fillId="0" borderId="7" xfId="0" applyNumberFormat="1" applyFill="1" applyBorder="1">
      <alignment vertical="center"/>
    </xf>
    <xf numFmtId="0" fontId="14" fillId="0" borderId="4" xfId="0" applyFont="1" applyFill="1" applyBorder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15" fillId="0" borderId="2" xfId="0" applyFont="1" applyFill="1" applyBorder="1">
      <alignment vertical="center"/>
    </xf>
    <xf numFmtId="176" fontId="0" fillId="0" borderId="14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0" xfId="0" applyNumberFormat="1" applyFill="1">
      <alignment vertical="center"/>
    </xf>
    <xf numFmtId="176" fontId="0" fillId="0" borderId="3" xfId="0" applyNumberForma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176" fontId="0" fillId="0" borderId="13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0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1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4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7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6">
    <tabColor rgb="FF00B050"/>
  </sheetPr>
  <dimension ref="A1:D34"/>
  <sheetViews>
    <sheetView tabSelected="1" zoomScale="69" zoomScaleNormal="69" workbookViewId="0"/>
  </sheetViews>
  <sheetFormatPr defaultRowHeight="13.5"/>
  <cols>
    <col min="1" max="1" width="9" customWidth="1"/>
    <col min="2" max="2" width="23.625" customWidth="1"/>
    <col min="7" max="7" width="21.375" bestFit="1" customWidth="1"/>
    <col min="8" max="9" width="9" customWidth="1"/>
  </cols>
  <sheetData>
    <row r="1" spans="1:4" ht="23.25" customHeight="1">
      <c r="A1" s="78" t="s">
        <v>473</v>
      </c>
      <c r="B1" s="79" t="s">
        <v>474</v>
      </c>
      <c r="C1" s="80"/>
      <c r="D1" s="80"/>
    </row>
    <row r="2" spans="1:4" ht="18" customHeight="1">
      <c r="B2" s="22" t="s">
        <v>475</v>
      </c>
    </row>
    <row r="3" spans="1:4" ht="18" customHeight="1">
      <c r="B3" s="22"/>
    </row>
    <row r="4" spans="1:4" ht="18" customHeight="1">
      <c r="B4" s="81" t="s">
        <v>476</v>
      </c>
    </row>
    <row r="5" spans="1:4" ht="18" customHeight="1">
      <c r="B5" s="1"/>
    </row>
    <row r="6" spans="1:4" ht="18" customHeight="1">
      <c r="B6" s="1" t="s">
        <v>477</v>
      </c>
    </row>
    <row r="7" spans="1:4" ht="18" customHeight="1">
      <c r="B7" s="47"/>
      <c r="C7" s="11" t="s">
        <v>109</v>
      </c>
      <c r="D7" s="12" t="s">
        <v>117</v>
      </c>
    </row>
    <row r="8" spans="1:4" ht="18" customHeight="1">
      <c r="B8" s="1" t="s">
        <v>448</v>
      </c>
      <c r="C8" s="13">
        <v>559</v>
      </c>
      <c r="D8" s="48">
        <f>C8/704*100</f>
        <v>79.403409090909093</v>
      </c>
    </row>
    <row r="9" spans="1:4" ht="18" customHeight="1">
      <c r="B9" s="1" t="s">
        <v>449</v>
      </c>
      <c r="C9" s="13">
        <v>145</v>
      </c>
      <c r="D9" s="48">
        <f>C9/704*100</f>
        <v>20.59659090909091</v>
      </c>
    </row>
    <row r="10" spans="1:4" ht="18" customHeight="1">
      <c r="B10" s="6" t="s">
        <v>93</v>
      </c>
      <c r="C10" s="14">
        <v>704</v>
      </c>
      <c r="D10" s="49">
        <v>100</v>
      </c>
    </row>
    <row r="11" spans="1:4" ht="18" customHeight="1"/>
    <row r="12" spans="1:4" ht="18" customHeight="1"/>
    <row r="13" spans="1:4" ht="18" customHeight="1">
      <c r="B13" s="1" t="s">
        <v>450</v>
      </c>
    </row>
    <row r="14" spans="1:4" ht="18" customHeight="1">
      <c r="B14" s="47"/>
      <c r="C14" s="11" t="s">
        <v>109</v>
      </c>
      <c r="D14" s="12" t="s">
        <v>117</v>
      </c>
    </row>
    <row r="15" spans="1:4" ht="18" customHeight="1">
      <c r="B15" s="1" t="s">
        <v>171</v>
      </c>
      <c r="C15" s="13">
        <v>41</v>
      </c>
      <c r="D15" s="48">
        <v>27.89115646258503</v>
      </c>
    </row>
    <row r="16" spans="1:4" ht="18" customHeight="1">
      <c r="B16" s="1" t="s">
        <v>172</v>
      </c>
      <c r="C16" s="13">
        <v>1</v>
      </c>
      <c r="D16" s="48">
        <v>0.68027210884353739</v>
      </c>
    </row>
    <row r="17" spans="2:4" ht="18" customHeight="1">
      <c r="B17" s="1" t="s">
        <v>173</v>
      </c>
      <c r="C17" s="13">
        <v>4</v>
      </c>
      <c r="D17" s="48">
        <v>2.7210884353741496</v>
      </c>
    </row>
    <row r="18" spans="2:4" ht="18" customHeight="1">
      <c r="B18" s="1" t="s">
        <v>444</v>
      </c>
      <c r="C18" s="13">
        <v>5</v>
      </c>
      <c r="D18" s="48">
        <v>3.4013605442176873</v>
      </c>
    </row>
    <row r="19" spans="2:4" ht="18" customHeight="1">
      <c r="B19" s="1" t="s">
        <v>445</v>
      </c>
      <c r="C19" s="13">
        <v>25</v>
      </c>
      <c r="D19" s="48">
        <v>18.367346938775512</v>
      </c>
    </row>
    <row r="20" spans="2:4" ht="18" customHeight="1">
      <c r="B20" s="1" t="s">
        <v>178</v>
      </c>
      <c r="C20" s="13">
        <v>1</v>
      </c>
      <c r="D20" s="48">
        <v>0.68027210884353739</v>
      </c>
    </row>
    <row r="21" spans="2:4" ht="18" customHeight="1">
      <c r="B21" s="1" t="s">
        <v>179</v>
      </c>
      <c r="C21" s="13">
        <v>6</v>
      </c>
      <c r="D21" s="48">
        <v>4.0816326530612246</v>
      </c>
    </row>
    <row r="22" spans="2:4" ht="18" customHeight="1">
      <c r="B22" s="1" t="s">
        <v>180</v>
      </c>
      <c r="C22" s="13">
        <v>1</v>
      </c>
      <c r="D22" s="48">
        <v>0.68027210884353739</v>
      </c>
    </row>
    <row r="23" spans="2:4" ht="18" customHeight="1">
      <c r="B23" s="1" t="s">
        <v>451</v>
      </c>
      <c r="C23" s="13">
        <v>1</v>
      </c>
      <c r="D23" s="48">
        <v>0.68027210884353739</v>
      </c>
    </row>
    <row r="24" spans="2:4" ht="18" customHeight="1">
      <c r="B24" s="1" t="s">
        <v>186</v>
      </c>
      <c r="C24" s="13">
        <v>2</v>
      </c>
      <c r="D24" s="48">
        <v>1.3605442176870748</v>
      </c>
    </row>
    <row r="25" spans="2:4" ht="18" customHeight="1">
      <c r="B25" s="1" t="s">
        <v>377</v>
      </c>
      <c r="C25" s="13">
        <v>1</v>
      </c>
      <c r="D25" s="48">
        <v>0.68027210884353739</v>
      </c>
    </row>
    <row r="26" spans="2:4" ht="18" customHeight="1">
      <c r="B26" s="1" t="s">
        <v>378</v>
      </c>
      <c r="C26" s="13">
        <v>41</v>
      </c>
      <c r="D26" s="48">
        <v>27.89115646258503</v>
      </c>
    </row>
    <row r="27" spans="2:4" ht="18" customHeight="1">
      <c r="B27" s="1" t="s">
        <v>379</v>
      </c>
      <c r="C27" s="13">
        <v>2</v>
      </c>
      <c r="D27" s="48">
        <v>1.3605442176870748</v>
      </c>
    </row>
    <row r="28" spans="2:4" ht="18" customHeight="1">
      <c r="B28" s="1" t="s">
        <v>380</v>
      </c>
      <c r="C28" s="13">
        <v>1</v>
      </c>
      <c r="D28" s="48">
        <v>0.68027210884353739</v>
      </c>
    </row>
    <row r="29" spans="2:4" ht="18" customHeight="1">
      <c r="B29" s="1" t="s">
        <v>382</v>
      </c>
      <c r="C29" s="13">
        <v>5</v>
      </c>
      <c r="D29" s="48">
        <v>3.4013605442176873</v>
      </c>
    </row>
    <row r="30" spans="2:4" ht="18" customHeight="1">
      <c r="B30" s="1" t="s">
        <v>383</v>
      </c>
      <c r="C30" s="13">
        <v>4</v>
      </c>
      <c r="D30" s="48">
        <v>2.7210884353741496</v>
      </c>
    </row>
    <row r="31" spans="2:4" ht="18" customHeight="1">
      <c r="B31" s="1" t="s">
        <v>446</v>
      </c>
      <c r="C31" s="13">
        <v>2</v>
      </c>
      <c r="D31" s="48">
        <v>1.3605442176870748</v>
      </c>
    </row>
    <row r="32" spans="2:4" ht="18" customHeight="1">
      <c r="B32" s="1" t="s">
        <v>386</v>
      </c>
      <c r="C32" s="13">
        <v>1</v>
      </c>
      <c r="D32" s="48">
        <v>0.68027210884353739</v>
      </c>
    </row>
    <row r="33" spans="2:4" ht="18" customHeight="1">
      <c r="B33" s="1" t="s">
        <v>5</v>
      </c>
      <c r="C33" s="13">
        <v>1</v>
      </c>
      <c r="D33" s="48">
        <v>0.68027210884353739</v>
      </c>
    </row>
    <row r="34" spans="2:4" ht="18" customHeight="1">
      <c r="B34" s="6" t="s">
        <v>93</v>
      </c>
      <c r="C34" s="14">
        <v>145</v>
      </c>
      <c r="D34" s="49">
        <v>100</v>
      </c>
    </row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表紙</oddHeader>
    <oddFooter>&amp;C&amp;"HG丸ｺﾞｼｯｸM-PRO,標準"&amp;10&amp;P 　/　1　(表紙)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D273"/>
  <sheetViews>
    <sheetView zoomScale="70" zoomScaleNormal="70" zoomScaleSheetLayoutView="40" workbookViewId="0"/>
  </sheetViews>
  <sheetFormatPr defaultRowHeight="13.5"/>
  <cols>
    <col min="1" max="1" width="28.625" style="110" customWidth="1"/>
    <col min="3" max="3" width="9" customWidth="1"/>
  </cols>
  <sheetData>
    <row r="1" spans="1:4" ht="18" customHeight="1">
      <c r="A1" s="110" t="s">
        <v>556</v>
      </c>
    </row>
    <row r="2" spans="1:4" ht="18" customHeight="1">
      <c r="A2" s="16" t="s">
        <v>625</v>
      </c>
      <c r="D2" s="16"/>
    </row>
    <row r="3" spans="1:4" ht="18" customHeight="1">
      <c r="A3" s="110" t="s">
        <v>478</v>
      </c>
    </row>
    <row r="4" spans="1:4" ht="18" customHeight="1">
      <c r="A4" s="121" t="s">
        <v>557</v>
      </c>
      <c r="B4" s="92" t="s">
        <v>109</v>
      </c>
      <c r="C4" s="86" t="s">
        <v>757</v>
      </c>
    </row>
    <row r="5" spans="1:4" ht="18" customHeight="1">
      <c r="A5" s="110">
        <v>0</v>
      </c>
      <c r="B5" s="13">
        <v>1</v>
      </c>
      <c r="C5" s="5">
        <f>B5/B$14*100</f>
        <v>0.26881720430107531</v>
      </c>
    </row>
    <row r="6" spans="1:4" s="1" customFormat="1" ht="18" customHeight="1">
      <c r="A6" s="110">
        <v>1</v>
      </c>
      <c r="B6" s="13">
        <v>14</v>
      </c>
      <c r="C6" s="5">
        <f t="shared" ref="C6:C14" si="0">B6/B$14*100</f>
        <v>3.763440860215054</v>
      </c>
    </row>
    <row r="7" spans="1:4" ht="18" customHeight="1">
      <c r="A7" s="110">
        <v>2</v>
      </c>
      <c r="B7" s="13">
        <v>21</v>
      </c>
      <c r="C7" s="5">
        <f t="shared" si="0"/>
        <v>5.6451612903225801</v>
      </c>
    </row>
    <row r="8" spans="1:4" ht="18" customHeight="1">
      <c r="A8" s="110">
        <v>3</v>
      </c>
      <c r="B8" s="13">
        <v>31</v>
      </c>
      <c r="C8" s="5">
        <f t="shared" si="0"/>
        <v>8.3333333333333321</v>
      </c>
    </row>
    <row r="9" spans="1:4" ht="18" customHeight="1">
      <c r="A9" s="110">
        <v>4</v>
      </c>
      <c r="B9" s="13">
        <v>28</v>
      </c>
      <c r="C9" s="5">
        <f t="shared" si="0"/>
        <v>7.5268817204301079</v>
      </c>
    </row>
    <row r="10" spans="1:4" ht="18" customHeight="1">
      <c r="A10" s="110">
        <v>5</v>
      </c>
      <c r="B10" s="13">
        <v>183</v>
      </c>
      <c r="C10" s="5">
        <f t="shared" si="0"/>
        <v>49.193548387096776</v>
      </c>
    </row>
    <row r="11" spans="1:4" ht="18" customHeight="1">
      <c r="A11" s="110">
        <v>6</v>
      </c>
      <c r="B11" s="13">
        <v>75</v>
      </c>
      <c r="C11" s="5">
        <f t="shared" si="0"/>
        <v>20.161290322580644</v>
      </c>
    </row>
    <row r="12" spans="1:4" ht="18" customHeight="1">
      <c r="A12" s="110">
        <v>7</v>
      </c>
      <c r="B12" s="13">
        <v>11</v>
      </c>
      <c r="C12" s="5">
        <f t="shared" si="0"/>
        <v>2.956989247311828</v>
      </c>
    </row>
    <row r="13" spans="1:4" ht="18" customHeight="1">
      <c r="A13" s="110" t="s">
        <v>481</v>
      </c>
      <c r="B13" s="13">
        <v>8</v>
      </c>
      <c r="C13" s="5">
        <f t="shared" si="0"/>
        <v>2.1505376344086025</v>
      </c>
    </row>
    <row r="14" spans="1:4" ht="18" customHeight="1">
      <c r="A14" s="121" t="s">
        <v>482</v>
      </c>
      <c r="B14" s="14">
        <f>SUM(B5:B13)</f>
        <v>372</v>
      </c>
      <c r="C14" s="15">
        <f t="shared" si="0"/>
        <v>100</v>
      </c>
    </row>
    <row r="15" spans="1:4" ht="18" customHeight="1">
      <c r="A15" s="110" t="s">
        <v>478</v>
      </c>
    </row>
    <row r="16" spans="1:4" ht="18" customHeight="1">
      <c r="A16" s="122" t="s">
        <v>478</v>
      </c>
      <c r="B16" s="108" t="s">
        <v>110</v>
      </c>
    </row>
    <row r="17" spans="1:3" ht="18" customHeight="1">
      <c r="A17" s="123" t="s">
        <v>502</v>
      </c>
      <c r="B17" s="4">
        <v>4.68</v>
      </c>
    </row>
    <row r="18" spans="1:3" ht="18" customHeight="1">
      <c r="A18" s="124" t="s">
        <v>503</v>
      </c>
      <c r="B18" s="8">
        <v>1.36</v>
      </c>
    </row>
    <row r="19" spans="1:3" ht="18" customHeight="1">
      <c r="A19" s="124" t="s">
        <v>491</v>
      </c>
      <c r="B19" s="8">
        <v>4.6900000000000004</v>
      </c>
    </row>
    <row r="20" spans="1:3" ht="18" customHeight="1">
      <c r="A20" s="125" t="s">
        <v>492</v>
      </c>
      <c r="B20" s="9">
        <v>1.34</v>
      </c>
    </row>
    <row r="21" spans="1:3" ht="18" customHeight="1">
      <c r="A21" s="17"/>
    </row>
    <row r="22" spans="1:3" ht="18" customHeight="1">
      <c r="A22" s="89" t="s">
        <v>539</v>
      </c>
      <c r="B22" s="92" t="s">
        <v>109</v>
      </c>
      <c r="C22" s="86" t="s">
        <v>757</v>
      </c>
    </row>
    <row r="23" spans="1:3" ht="18" customHeight="1">
      <c r="A23" s="40" t="s">
        <v>505</v>
      </c>
      <c r="B23" s="13">
        <v>1</v>
      </c>
      <c r="C23" s="5">
        <f t="shared" ref="C23:C37" si="1">B23/B$37*100</f>
        <v>0.26881720430107531</v>
      </c>
    </row>
    <row r="24" spans="1:3" ht="18" customHeight="1">
      <c r="A24" s="40" t="s">
        <v>652</v>
      </c>
      <c r="B24" s="13">
        <v>14</v>
      </c>
      <c r="C24" s="5">
        <f t="shared" si="1"/>
        <v>3.763440860215054</v>
      </c>
    </row>
    <row r="25" spans="1:3" ht="18" customHeight="1">
      <c r="A25" s="40" t="s">
        <v>711</v>
      </c>
      <c r="B25" s="13">
        <v>26</v>
      </c>
      <c r="C25" s="5">
        <f t="shared" si="1"/>
        <v>6.9892473118279561</v>
      </c>
    </row>
    <row r="26" spans="1:3" s="1" customFormat="1" ht="18" customHeight="1">
      <c r="A26" s="40" t="s">
        <v>712</v>
      </c>
      <c r="B26" s="13">
        <v>15</v>
      </c>
      <c r="C26" s="5">
        <f t="shared" si="1"/>
        <v>4.032258064516129</v>
      </c>
    </row>
    <row r="27" spans="1:3" ht="18" customHeight="1">
      <c r="A27" s="40" t="s">
        <v>713</v>
      </c>
      <c r="B27" s="13">
        <v>21</v>
      </c>
      <c r="C27" s="5">
        <f t="shared" si="1"/>
        <v>5.6451612903225801</v>
      </c>
    </row>
    <row r="28" spans="1:3" ht="18" customHeight="1">
      <c r="A28" s="40" t="s">
        <v>714</v>
      </c>
      <c r="B28" s="13">
        <v>33</v>
      </c>
      <c r="C28" s="5">
        <f t="shared" si="1"/>
        <v>8.870967741935484</v>
      </c>
    </row>
    <row r="29" spans="1:3" ht="18" customHeight="1">
      <c r="A29" s="40" t="s">
        <v>715</v>
      </c>
      <c r="B29" s="13">
        <v>18</v>
      </c>
      <c r="C29" s="5">
        <f t="shared" si="1"/>
        <v>4.838709677419355</v>
      </c>
    </row>
    <row r="30" spans="1:3" ht="18" customHeight="1">
      <c r="A30" s="40" t="s">
        <v>716</v>
      </c>
      <c r="B30" s="13">
        <v>35</v>
      </c>
      <c r="C30" s="5">
        <f t="shared" si="1"/>
        <v>9.408602150537634</v>
      </c>
    </row>
    <row r="31" spans="1:3" ht="18" customHeight="1">
      <c r="A31" s="40" t="s">
        <v>717</v>
      </c>
      <c r="B31" s="13">
        <v>32</v>
      </c>
      <c r="C31" s="5">
        <f t="shared" si="1"/>
        <v>8.6021505376344098</v>
      </c>
    </row>
    <row r="32" spans="1:3" ht="18" customHeight="1">
      <c r="A32" s="40" t="s">
        <v>718</v>
      </c>
      <c r="B32" s="13">
        <v>85</v>
      </c>
      <c r="C32" s="5">
        <f t="shared" si="1"/>
        <v>22.849462365591396</v>
      </c>
    </row>
    <row r="33" spans="1:3" ht="18" customHeight="1">
      <c r="A33" s="40" t="s">
        <v>719</v>
      </c>
      <c r="B33" s="13">
        <v>36</v>
      </c>
      <c r="C33" s="5">
        <f t="shared" si="1"/>
        <v>9.67741935483871</v>
      </c>
    </row>
    <row r="34" spans="1:3" ht="18" customHeight="1">
      <c r="A34" s="40" t="s">
        <v>720</v>
      </c>
      <c r="B34" s="13">
        <v>25</v>
      </c>
      <c r="C34" s="5">
        <f t="shared" si="1"/>
        <v>6.7204301075268811</v>
      </c>
    </row>
    <row r="35" spans="1:3" ht="18" customHeight="1">
      <c r="A35" s="40" t="s">
        <v>653</v>
      </c>
      <c r="B35" s="13">
        <v>20</v>
      </c>
      <c r="C35" s="5">
        <f t="shared" si="1"/>
        <v>5.376344086021505</v>
      </c>
    </row>
    <row r="36" spans="1:3" ht="18" customHeight="1">
      <c r="A36" s="40" t="s">
        <v>481</v>
      </c>
      <c r="B36" s="13">
        <v>11</v>
      </c>
      <c r="C36" s="5">
        <f t="shared" si="1"/>
        <v>2.956989247311828</v>
      </c>
    </row>
    <row r="37" spans="1:3" ht="18" customHeight="1">
      <c r="A37" s="89" t="s">
        <v>482</v>
      </c>
      <c r="B37" s="14">
        <f>SUM(B23:B36)</f>
        <v>372</v>
      </c>
      <c r="C37" s="15">
        <f t="shared" si="1"/>
        <v>100</v>
      </c>
    </row>
    <row r="38" spans="1:3" ht="18" customHeight="1">
      <c r="A38" s="40" t="s">
        <v>478</v>
      </c>
    </row>
    <row r="39" spans="1:3" ht="18" customHeight="1">
      <c r="A39" s="101" t="s">
        <v>478</v>
      </c>
      <c r="B39" s="107" t="s">
        <v>114</v>
      </c>
    </row>
    <row r="40" spans="1:3" ht="18" customHeight="1">
      <c r="A40" s="102" t="s">
        <v>502</v>
      </c>
      <c r="B40" s="4">
        <v>32.700000000000003</v>
      </c>
    </row>
    <row r="41" spans="1:3" ht="18" customHeight="1">
      <c r="A41" s="87" t="s">
        <v>503</v>
      </c>
      <c r="B41" s="8">
        <v>15.7</v>
      </c>
    </row>
    <row r="42" spans="1:3" ht="18" customHeight="1">
      <c r="A42" s="87" t="s">
        <v>491</v>
      </c>
      <c r="B42" s="8">
        <v>32.799999999999997</v>
      </c>
    </row>
    <row r="43" spans="1:3" ht="18" customHeight="1">
      <c r="A43" s="103" t="s">
        <v>492</v>
      </c>
      <c r="B43" s="9">
        <v>15.7</v>
      </c>
    </row>
    <row r="44" spans="1:3" ht="18" customHeight="1"/>
    <row r="45" spans="1:3" ht="18" customHeight="1">
      <c r="A45" s="89" t="s">
        <v>537</v>
      </c>
      <c r="B45" s="92" t="s">
        <v>109</v>
      </c>
      <c r="C45" s="86" t="s">
        <v>757</v>
      </c>
    </row>
    <row r="46" spans="1:3" ht="18" customHeight="1">
      <c r="A46" s="40" t="s">
        <v>535</v>
      </c>
      <c r="B46" s="13">
        <v>50</v>
      </c>
      <c r="C46" s="5">
        <f t="shared" ref="C46:C59" si="2">B46/B$59*100</f>
        <v>13.440860215053762</v>
      </c>
    </row>
    <row r="47" spans="1:3" ht="18" customHeight="1">
      <c r="A47" s="40" t="s">
        <v>701</v>
      </c>
      <c r="B47" s="13">
        <v>36</v>
      </c>
      <c r="C47" s="5">
        <f t="shared" si="2"/>
        <v>9.67741935483871</v>
      </c>
    </row>
    <row r="48" spans="1:3" ht="18" customHeight="1">
      <c r="A48" s="40" t="s">
        <v>702</v>
      </c>
      <c r="B48" s="13">
        <v>24</v>
      </c>
      <c r="C48" s="5">
        <f t="shared" si="2"/>
        <v>6.4516129032258061</v>
      </c>
    </row>
    <row r="49" spans="1:3" ht="18" customHeight="1">
      <c r="A49" s="40" t="s">
        <v>703</v>
      </c>
      <c r="B49" s="13">
        <v>25</v>
      </c>
      <c r="C49" s="5">
        <f t="shared" si="2"/>
        <v>6.7204301075268811</v>
      </c>
    </row>
    <row r="50" spans="1:3" ht="18" customHeight="1">
      <c r="A50" s="40" t="s">
        <v>704</v>
      </c>
      <c r="B50" s="13">
        <v>38</v>
      </c>
      <c r="C50" s="5">
        <f t="shared" si="2"/>
        <v>10.21505376344086</v>
      </c>
    </row>
    <row r="51" spans="1:3" ht="18" customHeight="1">
      <c r="A51" s="40" t="s">
        <v>705</v>
      </c>
      <c r="B51" s="13">
        <v>45</v>
      </c>
      <c r="C51" s="5">
        <f t="shared" si="2"/>
        <v>12.096774193548388</v>
      </c>
    </row>
    <row r="52" spans="1:3" ht="18" customHeight="1">
      <c r="A52" s="40" t="s">
        <v>706</v>
      </c>
      <c r="B52" s="13">
        <v>43</v>
      </c>
      <c r="C52" s="5">
        <f t="shared" si="2"/>
        <v>11.559139784946236</v>
      </c>
    </row>
    <row r="53" spans="1:3" ht="18" customHeight="1">
      <c r="A53" s="40" t="s">
        <v>707</v>
      </c>
      <c r="B53" s="13">
        <v>53</v>
      </c>
      <c r="C53" s="5">
        <f t="shared" si="2"/>
        <v>14.24731182795699</v>
      </c>
    </row>
    <row r="54" spans="1:3" ht="18" customHeight="1">
      <c r="A54" s="40" t="s">
        <v>708</v>
      </c>
      <c r="B54" s="13">
        <v>24</v>
      </c>
      <c r="C54" s="5">
        <f t="shared" si="2"/>
        <v>6.4516129032258061</v>
      </c>
    </row>
    <row r="55" spans="1:3" ht="18" customHeight="1">
      <c r="A55" s="40" t="s">
        <v>709</v>
      </c>
      <c r="B55" s="13">
        <v>8</v>
      </c>
      <c r="C55" s="5">
        <f t="shared" si="2"/>
        <v>2.1505376344086025</v>
      </c>
    </row>
    <row r="56" spans="1:3" ht="18" customHeight="1">
      <c r="A56" s="40" t="s">
        <v>710</v>
      </c>
      <c r="B56" s="13">
        <v>13</v>
      </c>
      <c r="C56" s="5">
        <f t="shared" si="2"/>
        <v>3.4946236559139781</v>
      </c>
    </row>
    <row r="57" spans="1:3" ht="18" customHeight="1">
      <c r="A57" s="40" t="s">
        <v>536</v>
      </c>
      <c r="B57" s="13">
        <v>3</v>
      </c>
      <c r="C57" s="5">
        <f t="shared" si="2"/>
        <v>0.80645161290322576</v>
      </c>
    </row>
    <row r="58" spans="1:3" ht="18" customHeight="1">
      <c r="A58" s="40" t="s">
        <v>481</v>
      </c>
      <c r="B58" s="13">
        <v>10</v>
      </c>
      <c r="C58" s="5">
        <f t="shared" si="2"/>
        <v>2.6881720430107525</v>
      </c>
    </row>
    <row r="59" spans="1:3" ht="18" customHeight="1">
      <c r="A59" s="89" t="s">
        <v>482</v>
      </c>
      <c r="B59" s="14">
        <f>SUM(B46:B58)</f>
        <v>372</v>
      </c>
      <c r="C59" s="15">
        <f t="shared" si="2"/>
        <v>100</v>
      </c>
    </row>
    <row r="60" spans="1:3" ht="18" customHeight="1"/>
    <row r="61" spans="1:3" ht="18" customHeight="1">
      <c r="A61" s="40" t="s">
        <v>558</v>
      </c>
      <c r="C61" t="s">
        <v>828</v>
      </c>
    </row>
    <row r="62" spans="1:3" ht="18" customHeight="1">
      <c r="A62" s="40" t="s">
        <v>478</v>
      </c>
      <c r="B62" s="131"/>
    </row>
    <row r="63" spans="1:3" ht="18" customHeight="1">
      <c r="A63" s="89" t="s">
        <v>478</v>
      </c>
      <c r="B63" s="92" t="s">
        <v>109</v>
      </c>
      <c r="C63" s="86" t="s">
        <v>757</v>
      </c>
    </row>
    <row r="64" spans="1:3" ht="18" customHeight="1">
      <c r="A64" s="40" t="s">
        <v>559</v>
      </c>
      <c r="B64" s="26">
        <v>18</v>
      </c>
      <c r="C64" s="5">
        <f t="shared" ref="C64:C77" si="3">B64/B$77*100</f>
        <v>4.838709677419355</v>
      </c>
    </row>
    <row r="65" spans="1:3" ht="18" customHeight="1">
      <c r="A65" s="40" t="s">
        <v>747</v>
      </c>
      <c r="B65" s="13">
        <v>47</v>
      </c>
      <c r="C65" s="5">
        <f t="shared" si="3"/>
        <v>12.634408602150538</v>
      </c>
    </row>
    <row r="66" spans="1:3" ht="18" customHeight="1">
      <c r="A66" s="40" t="s">
        <v>748</v>
      </c>
      <c r="B66" s="13">
        <v>51</v>
      </c>
      <c r="C66" s="5">
        <f t="shared" si="3"/>
        <v>13.709677419354838</v>
      </c>
    </row>
    <row r="67" spans="1:3" ht="18" customHeight="1">
      <c r="A67" s="40" t="s">
        <v>749</v>
      </c>
      <c r="B67" s="13">
        <v>46</v>
      </c>
      <c r="C67" s="5">
        <f t="shared" si="3"/>
        <v>12.365591397849462</v>
      </c>
    </row>
    <row r="68" spans="1:3" ht="18" customHeight="1">
      <c r="A68" s="40" t="s">
        <v>750</v>
      </c>
      <c r="B68" s="13">
        <v>36</v>
      </c>
      <c r="C68" s="5">
        <f t="shared" si="3"/>
        <v>9.67741935483871</v>
      </c>
    </row>
    <row r="69" spans="1:3" ht="18" customHeight="1">
      <c r="A69" s="40" t="s">
        <v>751</v>
      </c>
      <c r="B69" s="13">
        <v>44</v>
      </c>
      <c r="C69" s="5">
        <f t="shared" si="3"/>
        <v>11.827956989247312</v>
      </c>
    </row>
    <row r="70" spans="1:3" ht="18" customHeight="1">
      <c r="A70" s="40" t="s">
        <v>752</v>
      </c>
      <c r="B70" s="13">
        <v>26</v>
      </c>
      <c r="C70" s="5">
        <f t="shared" si="3"/>
        <v>6.9892473118279561</v>
      </c>
    </row>
    <row r="71" spans="1:3" ht="18" customHeight="1">
      <c r="A71" s="40" t="s">
        <v>753</v>
      </c>
      <c r="B71" s="13">
        <v>24</v>
      </c>
      <c r="C71" s="5">
        <f t="shared" si="3"/>
        <v>6.4516129032258061</v>
      </c>
    </row>
    <row r="72" spans="1:3" ht="18" customHeight="1">
      <c r="A72" s="40" t="s">
        <v>754</v>
      </c>
      <c r="B72" s="13">
        <v>19</v>
      </c>
      <c r="C72" s="5">
        <f t="shared" si="3"/>
        <v>5.10752688172043</v>
      </c>
    </row>
    <row r="73" spans="1:3" ht="18" customHeight="1">
      <c r="A73" s="40" t="s">
        <v>755</v>
      </c>
      <c r="B73" s="13">
        <v>16</v>
      </c>
      <c r="C73" s="5">
        <f t="shared" si="3"/>
        <v>4.3010752688172049</v>
      </c>
    </row>
    <row r="74" spans="1:3" ht="18" customHeight="1">
      <c r="A74" s="40" t="s">
        <v>756</v>
      </c>
      <c r="B74" s="13">
        <v>13</v>
      </c>
      <c r="C74" s="5">
        <f t="shared" si="3"/>
        <v>3.4946236559139781</v>
      </c>
    </row>
    <row r="75" spans="1:3" ht="18" customHeight="1">
      <c r="A75" s="40" t="s">
        <v>663</v>
      </c>
      <c r="B75" s="13">
        <v>24</v>
      </c>
      <c r="C75" s="5">
        <f t="shared" si="3"/>
        <v>6.4516129032258061</v>
      </c>
    </row>
    <row r="76" spans="1:3" ht="18" customHeight="1">
      <c r="A76" s="40" t="s">
        <v>481</v>
      </c>
      <c r="B76" s="13">
        <v>8</v>
      </c>
      <c r="C76" s="5">
        <f t="shared" si="3"/>
        <v>2.1505376344086025</v>
      </c>
    </row>
    <row r="77" spans="1:3" ht="18" customHeight="1">
      <c r="A77" s="89" t="s">
        <v>482</v>
      </c>
      <c r="B77" s="14">
        <f>SUM(B64:B76)</f>
        <v>372</v>
      </c>
      <c r="C77" s="15">
        <f t="shared" si="3"/>
        <v>100</v>
      </c>
    </row>
    <row r="78" spans="1:3" ht="18" customHeight="1">
      <c r="A78" s="87" t="s">
        <v>478</v>
      </c>
      <c r="B78" s="3"/>
      <c r="C78" s="1"/>
    </row>
    <row r="79" spans="1:3" ht="18" customHeight="1">
      <c r="A79" s="101" t="s">
        <v>478</v>
      </c>
      <c r="B79" s="107" t="s">
        <v>113</v>
      </c>
      <c r="C79" s="18"/>
    </row>
    <row r="80" spans="1:3" ht="18" customHeight="1">
      <c r="A80" s="102" t="s">
        <v>502</v>
      </c>
      <c r="B80" s="4">
        <v>13.8</v>
      </c>
    </row>
    <row r="81" spans="1:2" ht="18" customHeight="1">
      <c r="A81" s="103" t="s">
        <v>503</v>
      </c>
      <c r="B81" s="9">
        <v>12.7</v>
      </c>
    </row>
    <row r="82" spans="1:2" ht="18" customHeight="1"/>
    <row r="83" spans="1:2" ht="18" customHeight="1">
      <c r="A83" s="16" t="s">
        <v>625</v>
      </c>
    </row>
    <row r="84" spans="1:2" ht="18" customHeight="1"/>
    <row r="85" spans="1:2" ht="18" customHeight="1"/>
    <row r="86" spans="1:2" ht="18" customHeight="1"/>
    <row r="87" spans="1:2" ht="18" customHeight="1"/>
    <row r="88" spans="1:2" ht="18" customHeight="1"/>
    <row r="89" spans="1:2" ht="18" customHeight="1"/>
    <row r="90" spans="1:2" ht="18" customHeight="1">
      <c r="A90"/>
    </row>
    <row r="91" spans="1:2" ht="18" customHeight="1">
      <c r="A91"/>
    </row>
    <row r="92" spans="1:2" ht="18" customHeight="1">
      <c r="A92"/>
    </row>
    <row r="93" spans="1:2" ht="18" customHeight="1">
      <c r="A93"/>
    </row>
    <row r="94" spans="1:2" ht="18" customHeight="1">
      <c r="A94"/>
    </row>
    <row r="95" spans="1:2" ht="18" customHeight="1">
      <c r="A95"/>
    </row>
    <row r="96" spans="1:2" ht="18" customHeight="1">
      <c r="A96"/>
    </row>
    <row r="97" spans="1:1" ht="18" customHeight="1">
      <c r="A97"/>
    </row>
    <row r="98" spans="1:1" ht="18" customHeight="1">
      <c r="A98"/>
    </row>
    <row r="99" spans="1:1" ht="18" customHeight="1">
      <c r="A99"/>
    </row>
    <row r="100" spans="1:1" ht="18" customHeight="1">
      <c r="A100"/>
    </row>
    <row r="101" spans="1:1" ht="18" customHeight="1">
      <c r="A101"/>
    </row>
    <row r="102" spans="1:1" ht="18" customHeight="1">
      <c r="A102"/>
    </row>
    <row r="103" spans="1:1" ht="18" customHeight="1">
      <c r="A103"/>
    </row>
    <row r="104" spans="1:1" ht="18" customHeight="1">
      <c r="A104"/>
    </row>
    <row r="105" spans="1:1" ht="18" customHeight="1">
      <c r="A105"/>
    </row>
    <row r="106" spans="1:1" ht="18" customHeight="1">
      <c r="A106"/>
    </row>
    <row r="107" spans="1:1" ht="18" customHeight="1">
      <c r="A107"/>
    </row>
    <row r="108" spans="1:1" ht="18" customHeight="1">
      <c r="A108"/>
    </row>
    <row r="109" spans="1:1" ht="18" customHeight="1">
      <c r="A109"/>
    </row>
    <row r="110" spans="1:1" ht="18" customHeight="1">
      <c r="A110"/>
    </row>
    <row r="111" spans="1:1" ht="18" customHeight="1">
      <c r="A111"/>
    </row>
    <row r="112" spans="1:1" ht="18" customHeight="1">
      <c r="A112"/>
    </row>
    <row r="113" spans="1:1" ht="18" customHeight="1">
      <c r="A113"/>
    </row>
    <row r="114" spans="1:1" ht="18" customHeight="1">
      <c r="A114"/>
    </row>
    <row r="115" spans="1:1" ht="18" customHeight="1">
      <c r="A115"/>
    </row>
    <row r="116" spans="1:1" ht="18" customHeight="1">
      <c r="A116"/>
    </row>
    <row r="117" spans="1:1" ht="18" customHeight="1">
      <c r="A117"/>
    </row>
    <row r="118" spans="1:1" ht="18" customHeight="1">
      <c r="A118"/>
    </row>
    <row r="119" spans="1:1" ht="18" customHeight="1">
      <c r="A119"/>
    </row>
    <row r="120" spans="1:1" ht="18" customHeight="1">
      <c r="A120"/>
    </row>
    <row r="121" spans="1:1" ht="18" customHeight="1">
      <c r="A121"/>
    </row>
    <row r="122" spans="1:1" ht="18" customHeight="1">
      <c r="A122"/>
    </row>
    <row r="123" spans="1:1" ht="18" customHeight="1">
      <c r="A123"/>
    </row>
    <row r="124" spans="1:1" ht="18" customHeight="1">
      <c r="A124"/>
    </row>
    <row r="125" spans="1:1" ht="18" customHeight="1">
      <c r="A125"/>
    </row>
    <row r="126" spans="1:1" ht="18" customHeight="1">
      <c r="A126"/>
    </row>
    <row r="127" spans="1:1" ht="18" customHeight="1">
      <c r="A127"/>
    </row>
    <row r="128" spans="1:1" ht="18" customHeight="1">
      <c r="A128"/>
    </row>
    <row r="129" spans="1:1" ht="18" customHeight="1">
      <c r="A129"/>
    </row>
    <row r="130" spans="1:1" ht="18" customHeight="1">
      <c r="A130"/>
    </row>
    <row r="131" spans="1:1" ht="18" customHeight="1">
      <c r="A131"/>
    </row>
    <row r="132" spans="1:1" ht="18" customHeight="1">
      <c r="A132"/>
    </row>
    <row r="133" spans="1:1" ht="18" customHeight="1">
      <c r="A133"/>
    </row>
    <row r="134" spans="1:1" ht="18" customHeight="1">
      <c r="A134"/>
    </row>
    <row r="135" spans="1:1" ht="18" customHeight="1">
      <c r="A135"/>
    </row>
    <row r="136" spans="1:1" ht="18" customHeight="1">
      <c r="A136"/>
    </row>
    <row r="137" spans="1:1" ht="18" customHeight="1">
      <c r="A137"/>
    </row>
    <row r="138" spans="1:1" ht="18" customHeight="1">
      <c r="A138"/>
    </row>
    <row r="139" spans="1:1" ht="18" customHeight="1">
      <c r="A139"/>
    </row>
    <row r="140" spans="1:1" ht="18" customHeight="1">
      <c r="A140"/>
    </row>
    <row r="141" spans="1:1" ht="18" customHeight="1">
      <c r="A141"/>
    </row>
    <row r="142" spans="1:1" ht="18" customHeight="1">
      <c r="A142"/>
    </row>
    <row r="143" spans="1:1" ht="18" customHeight="1">
      <c r="A143"/>
    </row>
    <row r="144" spans="1:1" ht="18" customHeight="1">
      <c r="A144"/>
    </row>
    <row r="145" spans="1:1" ht="18" customHeight="1">
      <c r="A145"/>
    </row>
    <row r="146" spans="1:1" ht="18" customHeight="1">
      <c r="A146"/>
    </row>
    <row r="147" spans="1:1" ht="18" customHeight="1">
      <c r="A147"/>
    </row>
    <row r="148" spans="1:1" ht="18" customHeight="1">
      <c r="A148"/>
    </row>
    <row r="149" spans="1:1" ht="18" customHeight="1">
      <c r="A149"/>
    </row>
    <row r="150" spans="1:1" ht="18" customHeight="1">
      <c r="A150"/>
    </row>
    <row r="151" spans="1:1" ht="18" customHeight="1">
      <c r="A151"/>
    </row>
    <row r="152" spans="1:1" ht="18" customHeight="1">
      <c r="A152"/>
    </row>
    <row r="153" spans="1:1" ht="18" customHeight="1">
      <c r="A153"/>
    </row>
    <row r="154" spans="1:1" ht="18" customHeight="1">
      <c r="A154"/>
    </row>
    <row r="155" spans="1:1" ht="18" customHeight="1">
      <c r="A155"/>
    </row>
    <row r="156" spans="1:1" ht="18" customHeight="1">
      <c r="A156"/>
    </row>
    <row r="157" spans="1:1" ht="18" customHeight="1">
      <c r="A157"/>
    </row>
    <row r="158" spans="1:1" ht="18" customHeight="1">
      <c r="A158"/>
    </row>
    <row r="159" spans="1:1" ht="18" customHeight="1">
      <c r="A159"/>
    </row>
    <row r="160" spans="1:1" ht="18" customHeight="1">
      <c r="A160"/>
    </row>
    <row r="161" spans="1:1" ht="18" customHeight="1">
      <c r="A161"/>
    </row>
    <row r="162" spans="1:1" ht="18" customHeight="1">
      <c r="A162"/>
    </row>
    <row r="163" spans="1:1" ht="18" customHeight="1">
      <c r="A163"/>
    </row>
    <row r="164" spans="1:1" ht="18" customHeight="1">
      <c r="A164"/>
    </row>
    <row r="165" spans="1:1" ht="18" customHeight="1">
      <c r="A165"/>
    </row>
    <row r="166" spans="1:1" ht="18" customHeight="1">
      <c r="A166"/>
    </row>
    <row r="167" spans="1:1" ht="18" customHeight="1">
      <c r="A167"/>
    </row>
    <row r="168" spans="1:1" ht="18" customHeight="1">
      <c r="A168"/>
    </row>
    <row r="169" spans="1:1" ht="18" customHeight="1">
      <c r="A169"/>
    </row>
    <row r="170" spans="1:1" ht="18" customHeight="1">
      <c r="A170"/>
    </row>
    <row r="171" spans="1:1" ht="18" customHeight="1">
      <c r="A171"/>
    </row>
    <row r="172" spans="1:1" ht="18" customHeight="1">
      <c r="A172"/>
    </row>
    <row r="173" spans="1:1" ht="18" customHeight="1">
      <c r="A173"/>
    </row>
    <row r="174" spans="1:1" ht="18" customHeight="1">
      <c r="A174"/>
    </row>
    <row r="175" spans="1:1" ht="18" customHeight="1">
      <c r="A175"/>
    </row>
    <row r="176" spans="1:1" ht="18" customHeight="1">
      <c r="A176"/>
    </row>
    <row r="177" spans="1:1" ht="18" customHeight="1">
      <c r="A177"/>
    </row>
    <row r="178" spans="1:1" ht="18" customHeight="1">
      <c r="A178"/>
    </row>
    <row r="179" spans="1:1" ht="18" customHeight="1">
      <c r="A179"/>
    </row>
    <row r="180" spans="1:1" ht="18" customHeight="1">
      <c r="A180"/>
    </row>
    <row r="181" spans="1:1" ht="18" customHeight="1">
      <c r="A181"/>
    </row>
    <row r="182" spans="1:1" ht="18" customHeight="1">
      <c r="A182"/>
    </row>
    <row r="183" spans="1:1" ht="18" customHeight="1">
      <c r="A183"/>
    </row>
    <row r="184" spans="1:1" ht="18" customHeight="1">
      <c r="A184"/>
    </row>
    <row r="185" spans="1:1" ht="18" customHeight="1">
      <c r="A185"/>
    </row>
    <row r="186" spans="1:1" ht="18" customHeight="1">
      <c r="A186"/>
    </row>
    <row r="187" spans="1:1" ht="18" customHeight="1">
      <c r="A187"/>
    </row>
    <row r="188" spans="1:1" ht="18" customHeight="1">
      <c r="A188"/>
    </row>
    <row r="189" spans="1:1" ht="18" customHeight="1">
      <c r="A189"/>
    </row>
    <row r="190" spans="1:1" ht="18" customHeight="1">
      <c r="A190"/>
    </row>
    <row r="191" spans="1:1" ht="18" customHeight="1">
      <c r="A191"/>
    </row>
    <row r="192" spans="1:1" ht="18" customHeight="1">
      <c r="A192"/>
    </row>
    <row r="193" spans="1:1" ht="18" customHeight="1">
      <c r="A193"/>
    </row>
    <row r="194" spans="1:1" ht="18" customHeight="1">
      <c r="A194"/>
    </row>
    <row r="195" spans="1:1" ht="18" customHeight="1">
      <c r="A195"/>
    </row>
    <row r="196" spans="1:1" ht="18" customHeight="1">
      <c r="A196"/>
    </row>
    <row r="197" spans="1:1" ht="18" customHeight="1">
      <c r="A197"/>
    </row>
    <row r="198" spans="1:1" ht="18" customHeight="1">
      <c r="A198"/>
    </row>
    <row r="199" spans="1:1" ht="18" customHeight="1">
      <c r="A199"/>
    </row>
    <row r="200" spans="1:1" ht="18" customHeight="1">
      <c r="A200"/>
    </row>
    <row r="201" spans="1:1" ht="18" customHeight="1">
      <c r="A201"/>
    </row>
    <row r="202" spans="1:1" ht="18" customHeight="1">
      <c r="A202"/>
    </row>
    <row r="203" spans="1:1" ht="18" customHeight="1">
      <c r="A203"/>
    </row>
    <row r="204" spans="1:1" ht="18" customHeight="1">
      <c r="A204"/>
    </row>
    <row r="205" spans="1:1" ht="18" customHeight="1">
      <c r="A205"/>
    </row>
    <row r="206" spans="1:1" ht="18" customHeight="1">
      <c r="A206"/>
    </row>
    <row r="207" spans="1:1" ht="18" customHeight="1">
      <c r="A207"/>
    </row>
    <row r="208" spans="1:1" ht="18" customHeight="1">
      <c r="A208"/>
    </row>
    <row r="209" spans="1:1" ht="18" customHeight="1">
      <c r="A209"/>
    </row>
    <row r="210" spans="1:1" ht="18" customHeight="1">
      <c r="A210"/>
    </row>
    <row r="211" spans="1:1" ht="18" customHeight="1">
      <c r="A211"/>
    </row>
    <row r="212" spans="1:1" ht="18" customHeight="1">
      <c r="A212"/>
    </row>
    <row r="213" spans="1:1" ht="18" customHeight="1">
      <c r="A213"/>
    </row>
    <row r="214" spans="1:1" ht="18" customHeight="1">
      <c r="A214"/>
    </row>
    <row r="215" spans="1:1" ht="18" customHeight="1">
      <c r="A215"/>
    </row>
    <row r="216" spans="1:1" ht="18" customHeight="1">
      <c r="A216"/>
    </row>
    <row r="217" spans="1:1" ht="18" customHeight="1">
      <c r="A217"/>
    </row>
    <row r="218" spans="1:1" ht="18" customHeight="1">
      <c r="A218"/>
    </row>
    <row r="219" spans="1:1" ht="18" customHeight="1">
      <c r="A219"/>
    </row>
    <row r="220" spans="1:1" ht="18" customHeight="1">
      <c r="A220"/>
    </row>
    <row r="221" spans="1:1" ht="18" customHeight="1">
      <c r="A221"/>
    </row>
    <row r="222" spans="1:1" ht="18" customHeight="1">
      <c r="A222"/>
    </row>
    <row r="223" spans="1:1" ht="18" customHeight="1">
      <c r="A223"/>
    </row>
    <row r="224" spans="1:1" ht="18" customHeight="1">
      <c r="A224"/>
    </row>
    <row r="225" spans="1:1" ht="18" customHeight="1">
      <c r="A225"/>
    </row>
    <row r="226" spans="1:1" ht="18" customHeight="1">
      <c r="A226"/>
    </row>
    <row r="227" spans="1:1" ht="18" customHeight="1">
      <c r="A227"/>
    </row>
    <row r="228" spans="1:1" ht="18" customHeight="1">
      <c r="A228"/>
    </row>
    <row r="229" spans="1:1" ht="18" customHeight="1">
      <c r="A229"/>
    </row>
    <row r="230" spans="1:1" ht="18" customHeight="1">
      <c r="A230"/>
    </row>
    <row r="231" spans="1:1" ht="18" customHeight="1">
      <c r="A231"/>
    </row>
    <row r="232" spans="1:1" ht="18" customHeight="1">
      <c r="A232"/>
    </row>
    <row r="233" spans="1:1" ht="18" customHeight="1">
      <c r="A233"/>
    </row>
    <row r="234" spans="1:1" ht="18" customHeight="1">
      <c r="A234"/>
    </row>
    <row r="235" spans="1:1" ht="18" customHeight="1">
      <c r="A235"/>
    </row>
    <row r="236" spans="1:1" ht="18" customHeight="1">
      <c r="A236"/>
    </row>
    <row r="237" spans="1:1" ht="18" customHeight="1">
      <c r="A237"/>
    </row>
    <row r="238" spans="1:1" ht="18" customHeight="1">
      <c r="A238"/>
    </row>
    <row r="239" spans="1:1" ht="18" customHeight="1">
      <c r="A239"/>
    </row>
    <row r="240" spans="1:1" ht="18" customHeight="1">
      <c r="A240"/>
    </row>
    <row r="241" spans="1:1" ht="18" customHeight="1">
      <c r="A241"/>
    </row>
    <row r="242" spans="1:1" ht="18" customHeight="1">
      <c r="A242"/>
    </row>
    <row r="243" spans="1:1" ht="18" customHeight="1">
      <c r="A243"/>
    </row>
    <row r="244" spans="1:1" ht="18" customHeight="1">
      <c r="A244"/>
    </row>
    <row r="245" spans="1:1" ht="18" customHeight="1">
      <c r="A245"/>
    </row>
    <row r="246" spans="1:1" ht="18" customHeight="1">
      <c r="A246"/>
    </row>
    <row r="247" spans="1:1" ht="18" customHeight="1">
      <c r="A247"/>
    </row>
    <row r="248" spans="1:1" ht="18" customHeight="1">
      <c r="A248"/>
    </row>
    <row r="249" spans="1:1" ht="18" customHeight="1">
      <c r="A249"/>
    </row>
    <row r="250" spans="1:1" ht="18" customHeight="1">
      <c r="A250"/>
    </row>
    <row r="251" spans="1:1" ht="18" customHeight="1">
      <c r="A251"/>
    </row>
    <row r="252" spans="1:1" ht="18" customHeight="1">
      <c r="A252"/>
    </row>
    <row r="253" spans="1:1" ht="18" customHeight="1">
      <c r="A253"/>
    </row>
    <row r="254" spans="1:1" ht="18" customHeight="1">
      <c r="A254"/>
    </row>
    <row r="255" spans="1:1" ht="18" customHeight="1">
      <c r="A255"/>
    </row>
    <row r="256" spans="1:1" ht="18" customHeight="1">
      <c r="A256"/>
    </row>
    <row r="257" spans="1:1" ht="18" customHeight="1">
      <c r="A257"/>
    </row>
    <row r="258" spans="1:1" ht="18" customHeight="1">
      <c r="A258"/>
    </row>
    <row r="259" spans="1:1" ht="18" customHeight="1">
      <c r="A259"/>
    </row>
    <row r="260" spans="1:1" ht="18" customHeight="1">
      <c r="A260"/>
    </row>
    <row r="261" spans="1:1" ht="18" customHeight="1">
      <c r="A261"/>
    </row>
    <row r="262" spans="1:1" ht="18" customHeight="1">
      <c r="A262"/>
    </row>
    <row r="263" spans="1:1" ht="18" customHeight="1">
      <c r="A263"/>
    </row>
    <row r="264" spans="1:1" ht="18" customHeight="1">
      <c r="A264"/>
    </row>
    <row r="265" spans="1:1" ht="18" customHeight="1">
      <c r="A265"/>
    </row>
    <row r="266" spans="1:1" ht="18" customHeight="1">
      <c r="A266"/>
    </row>
    <row r="267" spans="1:1" ht="18" customHeight="1">
      <c r="A267"/>
    </row>
    <row r="268" spans="1:1" ht="18" customHeight="1">
      <c r="A268"/>
    </row>
    <row r="269" spans="1:1" ht="18" customHeight="1">
      <c r="A269"/>
    </row>
    <row r="270" spans="1:1" ht="18" customHeight="1">
      <c r="A270"/>
    </row>
    <row r="271" spans="1:1" ht="18" customHeight="1">
      <c r="A271"/>
    </row>
    <row r="272" spans="1:1" ht="18" customHeight="1">
      <c r="A272"/>
    </row>
    <row r="273" spans="1:1" ht="18" customHeight="1">
      <c r="A273"/>
    </row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2　就労・求職状況について</oddHeader>
    <oddFooter>&amp;C&amp;"HG丸ｺﾞｼｯｸM-PRO,標準"&amp;10&amp;P　/　4　(問2-8～9)</oddFooter>
  </headerFooter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5">
    <tabColor rgb="FF00B050"/>
  </sheetPr>
  <dimension ref="A1:J267"/>
  <sheetViews>
    <sheetView zoomScale="60" zoomScaleNormal="60" zoomScaleSheetLayoutView="50" workbookViewId="0"/>
  </sheetViews>
  <sheetFormatPr defaultRowHeight="13.5"/>
  <cols>
    <col min="1" max="1" width="25.625" style="40" customWidth="1"/>
    <col min="2" max="3" width="6.625" customWidth="1"/>
    <col min="4" max="4" width="4.625" customWidth="1"/>
    <col min="5" max="5" width="25.625" style="87" customWidth="1"/>
    <col min="6" max="7" width="6.625" style="3" customWidth="1"/>
    <col min="8" max="8" width="9" style="3"/>
    <col min="9" max="9" width="9" style="3" customWidth="1"/>
    <col min="10" max="10" width="9" style="1"/>
  </cols>
  <sheetData>
    <row r="1" spans="1:8" ht="18" customHeight="1">
      <c r="A1" s="40" t="s">
        <v>521</v>
      </c>
    </row>
    <row r="2" spans="1:8" ht="18" customHeight="1"/>
    <row r="3" spans="1:8" ht="18" customHeight="1">
      <c r="A3" s="40" t="s">
        <v>343</v>
      </c>
    </row>
    <row r="4" spans="1:8" ht="15.95" customHeight="1"/>
    <row r="5" spans="1:8" ht="15.95" customHeight="1">
      <c r="A5" s="40" t="s">
        <v>345</v>
      </c>
      <c r="E5" s="40" t="s">
        <v>351</v>
      </c>
      <c r="F5"/>
      <c r="G5"/>
    </row>
    <row r="6" spans="1:8" ht="15.95" customHeight="1">
      <c r="A6" s="86"/>
      <c r="B6" s="92" t="s">
        <v>109</v>
      </c>
      <c r="C6" s="86" t="s">
        <v>757</v>
      </c>
      <c r="D6" s="93"/>
      <c r="E6" s="86"/>
      <c r="F6" s="92" t="s">
        <v>109</v>
      </c>
      <c r="G6" s="86" t="s">
        <v>757</v>
      </c>
    </row>
    <row r="7" spans="1:8" s="94" customFormat="1" ht="15.95" customHeight="1">
      <c r="A7" s="40" t="s">
        <v>347</v>
      </c>
      <c r="B7" s="13">
        <v>338</v>
      </c>
      <c r="C7" s="5">
        <f>B7/704*100</f>
        <v>48.011363636363633</v>
      </c>
      <c r="D7" s="5"/>
      <c r="E7" s="40" t="s">
        <v>347</v>
      </c>
      <c r="F7" s="13">
        <v>210</v>
      </c>
      <c r="G7" s="5">
        <f>F7/704*100</f>
        <v>29.829545454545453</v>
      </c>
      <c r="H7" s="93"/>
    </row>
    <row r="8" spans="1:8" ht="15.95" customHeight="1">
      <c r="A8" s="40" t="s">
        <v>349</v>
      </c>
      <c r="B8" s="13">
        <v>223</v>
      </c>
      <c r="C8" s="5">
        <f t="shared" ref="C8:C10" si="0">B8/704*100</f>
        <v>31.676136363636363</v>
      </c>
      <c r="D8" s="5"/>
      <c r="E8" s="40" t="s">
        <v>349</v>
      </c>
      <c r="F8" s="13">
        <v>280</v>
      </c>
      <c r="G8" s="5">
        <f t="shared" ref="G8:G10" si="1">F8/704*100</f>
        <v>39.772727272727273</v>
      </c>
    </row>
    <row r="9" spans="1:8" ht="15.95" customHeight="1">
      <c r="A9" s="40" t="s">
        <v>315</v>
      </c>
      <c r="B9" s="13">
        <v>15</v>
      </c>
      <c r="C9" s="5">
        <f t="shared" si="0"/>
        <v>2.1306818181818179</v>
      </c>
      <c r="D9" s="5"/>
      <c r="E9" s="40" t="s">
        <v>315</v>
      </c>
      <c r="F9" s="13">
        <v>75</v>
      </c>
      <c r="G9" s="5">
        <f t="shared" si="1"/>
        <v>10.653409090909092</v>
      </c>
    </row>
    <row r="10" spans="1:8" ht="15.95" customHeight="1">
      <c r="A10" s="40" t="s">
        <v>68</v>
      </c>
      <c r="B10" s="13">
        <v>128</v>
      </c>
      <c r="C10" s="5">
        <f t="shared" si="0"/>
        <v>18.181818181818183</v>
      </c>
      <c r="D10" s="5"/>
      <c r="E10" s="40" t="s">
        <v>68</v>
      </c>
      <c r="F10" s="13">
        <v>139</v>
      </c>
      <c r="G10" s="5">
        <f t="shared" si="1"/>
        <v>19.744318181818183</v>
      </c>
    </row>
    <row r="11" spans="1:8" ht="15.95" customHeight="1">
      <c r="A11" s="89" t="s">
        <v>93</v>
      </c>
      <c r="B11" s="14">
        <v>704</v>
      </c>
      <c r="C11" s="15">
        <v>100</v>
      </c>
      <c r="D11" s="18"/>
      <c r="E11" s="89" t="s">
        <v>93</v>
      </c>
      <c r="F11" s="14">
        <v>704</v>
      </c>
      <c r="G11" s="15">
        <v>100</v>
      </c>
    </row>
    <row r="12" spans="1:8" ht="15.95" customHeight="1">
      <c r="A12" s="87"/>
      <c r="B12" s="3"/>
      <c r="C12" s="18"/>
      <c r="D12" s="18"/>
    </row>
    <row r="13" spans="1:8" ht="15.95" customHeight="1">
      <c r="A13" s="40" t="s">
        <v>352</v>
      </c>
      <c r="E13" s="40" t="s">
        <v>353</v>
      </c>
      <c r="F13"/>
      <c r="G13"/>
    </row>
    <row r="14" spans="1:8" ht="15.95" customHeight="1">
      <c r="A14" s="86"/>
      <c r="B14" s="92" t="s">
        <v>109</v>
      </c>
      <c r="C14" s="86" t="s">
        <v>757</v>
      </c>
      <c r="D14" s="93"/>
      <c r="E14" s="86"/>
      <c r="F14" s="92" t="s">
        <v>109</v>
      </c>
      <c r="G14" s="86" t="s">
        <v>757</v>
      </c>
    </row>
    <row r="15" spans="1:8" s="40" customFormat="1" ht="15.95" customHeight="1">
      <c r="A15" s="40" t="s">
        <v>347</v>
      </c>
      <c r="B15" s="13">
        <v>349</v>
      </c>
      <c r="C15" s="5">
        <f>B15/704*100</f>
        <v>49.573863636363633</v>
      </c>
      <c r="D15" s="5"/>
      <c r="E15" s="40" t="s">
        <v>347</v>
      </c>
      <c r="F15" s="13">
        <v>348</v>
      </c>
      <c r="G15" s="5">
        <f>F15/704*100</f>
        <v>49.43181818181818</v>
      </c>
      <c r="H15" s="93"/>
    </row>
    <row r="16" spans="1:8" s="21" customFormat="1" ht="15.95" customHeight="1">
      <c r="A16" s="40" t="s">
        <v>349</v>
      </c>
      <c r="B16" s="13">
        <v>212</v>
      </c>
      <c r="C16" s="5">
        <f t="shared" ref="C16:C18" si="2">B16/704*100</f>
        <v>30.113636363636363</v>
      </c>
      <c r="D16" s="5"/>
      <c r="E16" s="40" t="s">
        <v>349</v>
      </c>
      <c r="F16" s="13">
        <v>185</v>
      </c>
      <c r="G16" s="5">
        <f t="shared" ref="G16:G18" si="3">F16/704*100</f>
        <v>26.27840909090909</v>
      </c>
      <c r="H16" s="3"/>
    </row>
    <row r="17" spans="1:8" ht="15.95" customHeight="1">
      <c r="A17" s="40" t="s">
        <v>315</v>
      </c>
      <c r="B17" s="13">
        <v>17</v>
      </c>
      <c r="C17" s="5">
        <f t="shared" si="2"/>
        <v>2.4147727272727271</v>
      </c>
      <c r="D17" s="5"/>
      <c r="E17" s="40" t="s">
        <v>315</v>
      </c>
      <c r="F17" s="13">
        <v>43</v>
      </c>
      <c r="G17" s="5">
        <f t="shared" si="3"/>
        <v>6.1079545454545459</v>
      </c>
    </row>
    <row r="18" spans="1:8" ht="15.95" customHeight="1">
      <c r="A18" s="40" t="s">
        <v>68</v>
      </c>
      <c r="B18" s="13">
        <v>126</v>
      </c>
      <c r="C18" s="5">
        <f t="shared" si="2"/>
        <v>17.897727272727273</v>
      </c>
      <c r="D18" s="5"/>
      <c r="E18" s="40" t="s">
        <v>68</v>
      </c>
      <c r="F18" s="13">
        <v>128</v>
      </c>
      <c r="G18" s="5">
        <f t="shared" si="3"/>
        <v>18.181818181818183</v>
      </c>
    </row>
    <row r="19" spans="1:8" ht="15.95" customHeight="1">
      <c r="A19" s="89" t="s">
        <v>93</v>
      </c>
      <c r="B19" s="14">
        <v>704</v>
      </c>
      <c r="C19" s="15">
        <v>100</v>
      </c>
      <c r="D19" s="18"/>
      <c r="E19" s="89" t="s">
        <v>93</v>
      </c>
      <c r="F19" s="14">
        <v>704</v>
      </c>
      <c r="G19" s="15">
        <v>100</v>
      </c>
    </row>
    <row r="20" spans="1:8" ht="15.95" customHeight="1">
      <c r="A20" s="87"/>
      <c r="B20" s="3"/>
      <c r="C20" s="18"/>
      <c r="D20" s="18"/>
    </row>
    <row r="21" spans="1:8" ht="15.95" customHeight="1">
      <c r="A21" s="40" t="s">
        <v>354</v>
      </c>
      <c r="E21" s="40" t="s">
        <v>356</v>
      </c>
      <c r="F21"/>
      <c r="G21"/>
    </row>
    <row r="22" spans="1:8" ht="15.95" customHeight="1">
      <c r="A22" s="86"/>
      <c r="B22" s="92" t="s">
        <v>109</v>
      </c>
      <c r="C22" s="86" t="s">
        <v>757</v>
      </c>
      <c r="D22" s="93"/>
      <c r="E22" s="86"/>
      <c r="F22" s="92" t="s">
        <v>109</v>
      </c>
      <c r="G22" s="86" t="s">
        <v>757</v>
      </c>
    </row>
    <row r="23" spans="1:8" s="40" customFormat="1" ht="15.95" customHeight="1">
      <c r="A23" s="40" t="s">
        <v>347</v>
      </c>
      <c r="B23" s="13">
        <v>181</v>
      </c>
      <c r="C23" s="5">
        <f>B23/704*100</f>
        <v>25.71022727272727</v>
      </c>
      <c r="D23" s="5"/>
      <c r="E23" s="40" t="s">
        <v>347</v>
      </c>
      <c r="F23" s="13">
        <v>273</v>
      </c>
      <c r="G23" s="5">
        <f>F23/704*100</f>
        <v>38.778409090909086</v>
      </c>
      <c r="H23" s="87"/>
    </row>
    <row r="24" spans="1:8" ht="15.95" customHeight="1">
      <c r="A24" s="40" t="s">
        <v>349</v>
      </c>
      <c r="B24" s="13">
        <v>272</v>
      </c>
      <c r="C24" s="5">
        <f t="shared" ref="C24:C26" si="4">B24/704*100</f>
        <v>38.636363636363633</v>
      </c>
      <c r="D24" s="5"/>
      <c r="E24" s="40" t="s">
        <v>349</v>
      </c>
      <c r="F24" s="13">
        <v>261</v>
      </c>
      <c r="G24" s="5">
        <f t="shared" ref="G24:G26" si="5">F24/704*100</f>
        <v>37.073863636363633</v>
      </c>
    </row>
    <row r="25" spans="1:8" ht="15.95" customHeight="1">
      <c r="A25" s="40" t="s">
        <v>315</v>
      </c>
      <c r="B25" s="13">
        <v>111</v>
      </c>
      <c r="C25" s="5">
        <f t="shared" si="4"/>
        <v>15.767045454545455</v>
      </c>
      <c r="D25" s="5"/>
      <c r="E25" s="40" t="s">
        <v>315</v>
      </c>
      <c r="F25" s="13">
        <v>43</v>
      </c>
      <c r="G25" s="5">
        <f t="shared" si="5"/>
        <v>6.1079545454545459</v>
      </c>
    </row>
    <row r="26" spans="1:8" s="21" customFormat="1" ht="15.95" customHeight="1">
      <c r="A26" s="40" t="s">
        <v>68</v>
      </c>
      <c r="B26" s="13">
        <v>140</v>
      </c>
      <c r="C26" s="5">
        <f t="shared" si="4"/>
        <v>19.886363636363637</v>
      </c>
      <c r="D26" s="5"/>
      <c r="E26" s="40" t="s">
        <v>68</v>
      </c>
      <c r="F26" s="13">
        <v>127</v>
      </c>
      <c r="G26" s="5">
        <f t="shared" si="5"/>
        <v>18.039772727272727</v>
      </c>
      <c r="H26" s="20"/>
    </row>
    <row r="27" spans="1:8" ht="15.95" customHeight="1">
      <c r="A27" s="89" t="s">
        <v>93</v>
      </c>
      <c r="B27" s="14">
        <v>704</v>
      </c>
      <c r="C27" s="15">
        <v>100</v>
      </c>
      <c r="D27" s="18"/>
      <c r="E27" s="89" t="s">
        <v>93</v>
      </c>
      <c r="F27" s="14">
        <v>704</v>
      </c>
      <c r="G27" s="15">
        <v>100</v>
      </c>
    </row>
    <row r="28" spans="1:8" ht="15.95" customHeight="1">
      <c r="D28" s="18"/>
    </row>
    <row r="29" spans="1:8" ht="15.95" customHeight="1">
      <c r="A29" s="40" t="s">
        <v>357</v>
      </c>
      <c r="E29" s="40" t="s">
        <v>358</v>
      </c>
      <c r="F29"/>
      <c r="G29"/>
    </row>
    <row r="30" spans="1:8" ht="15.95" customHeight="1">
      <c r="A30" s="86"/>
      <c r="B30" s="92" t="s">
        <v>109</v>
      </c>
      <c r="C30" s="86" t="s">
        <v>757</v>
      </c>
      <c r="D30" s="93"/>
      <c r="E30" s="86"/>
      <c r="F30" s="92" t="s">
        <v>109</v>
      </c>
      <c r="G30" s="86" t="s">
        <v>757</v>
      </c>
    </row>
    <row r="31" spans="1:8" s="40" customFormat="1" ht="15.95" customHeight="1">
      <c r="A31" s="40" t="s">
        <v>347</v>
      </c>
      <c r="B31" s="13">
        <v>212</v>
      </c>
      <c r="C31" s="5">
        <f>B31/704*100</f>
        <v>30.113636363636363</v>
      </c>
      <c r="D31" s="5"/>
      <c r="E31" s="40" t="s">
        <v>347</v>
      </c>
      <c r="F31" s="13">
        <v>263</v>
      </c>
      <c r="G31" s="5">
        <f>F31/704*100</f>
        <v>37.357954545454547</v>
      </c>
      <c r="H31" s="87"/>
    </row>
    <row r="32" spans="1:8" ht="15.95" customHeight="1">
      <c r="A32" s="40" t="s">
        <v>349</v>
      </c>
      <c r="B32" s="13">
        <v>283</v>
      </c>
      <c r="C32" s="5">
        <f t="shared" ref="C32:C34" si="6">B32/704*100</f>
        <v>40.198863636363633</v>
      </c>
      <c r="D32" s="5"/>
      <c r="E32" s="40" t="s">
        <v>349</v>
      </c>
      <c r="F32" s="13">
        <v>206</v>
      </c>
      <c r="G32" s="5">
        <f t="shared" ref="G32:G34" si="7">F32/704*100</f>
        <v>29.261363636363637</v>
      </c>
    </row>
    <row r="33" spans="1:8" ht="15.95" customHeight="1">
      <c r="A33" s="40" t="s">
        <v>315</v>
      </c>
      <c r="B33" s="13">
        <v>73</v>
      </c>
      <c r="C33" s="5">
        <f t="shared" si="6"/>
        <v>10.369318181818182</v>
      </c>
      <c r="D33" s="5"/>
      <c r="E33" s="40" t="s">
        <v>315</v>
      </c>
      <c r="F33" s="13">
        <v>95</v>
      </c>
      <c r="G33" s="5">
        <f t="shared" si="7"/>
        <v>13.494318181818182</v>
      </c>
    </row>
    <row r="34" spans="1:8" ht="15.95" customHeight="1">
      <c r="A34" s="40" t="s">
        <v>68</v>
      </c>
      <c r="B34" s="13">
        <v>136</v>
      </c>
      <c r="C34" s="5">
        <f t="shared" si="6"/>
        <v>19.318181818181817</v>
      </c>
      <c r="D34" s="5"/>
      <c r="E34" s="40" t="s">
        <v>68</v>
      </c>
      <c r="F34" s="13">
        <v>140</v>
      </c>
      <c r="G34" s="5">
        <f t="shared" si="7"/>
        <v>19.886363636363637</v>
      </c>
    </row>
    <row r="35" spans="1:8" ht="15.95" customHeight="1">
      <c r="A35" s="89" t="s">
        <v>93</v>
      </c>
      <c r="B35" s="14">
        <v>704</v>
      </c>
      <c r="C35" s="15">
        <v>100</v>
      </c>
      <c r="D35" s="18"/>
      <c r="E35" s="89" t="s">
        <v>93</v>
      </c>
      <c r="F35" s="14">
        <f>SUM(F31:F34)</f>
        <v>704</v>
      </c>
      <c r="G35" s="15">
        <v>100</v>
      </c>
    </row>
    <row r="36" spans="1:8" ht="15.95" customHeight="1">
      <c r="A36" s="87"/>
      <c r="B36" s="3"/>
      <c r="C36" s="18"/>
      <c r="D36" s="18"/>
    </row>
    <row r="37" spans="1:8" ht="15.95" customHeight="1">
      <c r="A37" s="40" t="s">
        <v>836</v>
      </c>
      <c r="D37" s="40"/>
      <c r="E37" s="40"/>
      <c r="F37" s="40"/>
      <c r="G37" s="40"/>
    </row>
    <row r="38" spans="1:8" s="40" customFormat="1" ht="15.95" customHeight="1">
      <c r="A38" s="86"/>
      <c r="B38" s="92" t="s">
        <v>109</v>
      </c>
      <c r="C38" s="86" t="s">
        <v>757</v>
      </c>
      <c r="D38" s="20"/>
      <c r="E38" s="87"/>
      <c r="F38" s="3"/>
      <c r="G38" s="3"/>
      <c r="H38" s="87"/>
    </row>
    <row r="39" spans="1:8" ht="15.95" customHeight="1">
      <c r="A39" s="40" t="s">
        <v>347</v>
      </c>
      <c r="B39" s="13">
        <v>270</v>
      </c>
      <c r="C39" s="5">
        <f>B39/704*100</f>
        <v>38.352272727272727</v>
      </c>
      <c r="D39" s="5"/>
    </row>
    <row r="40" spans="1:8" ht="15.95" customHeight="1">
      <c r="A40" s="40" t="s">
        <v>349</v>
      </c>
      <c r="B40" s="13">
        <v>255</v>
      </c>
      <c r="C40" s="5">
        <f t="shared" ref="C40:C42" si="8">B40/704*100</f>
        <v>36.221590909090914</v>
      </c>
      <c r="D40" s="5"/>
    </row>
    <row r="41" spans="1:8" ht="15.95" customHeight="1">
      <c r="A41" s="40" t="s">
        <v>315</v>
      </c>
      <c r="B41" s="13">
        <v>54</v>
      </c>
      <c r="C41" s="5">
        <f t="shared" si="8"/>
        <v>7.6704545454545459</v>
      </c>
      <c r="D41" s="5"/>
    </row>
    <row r="42" spans="1:8" ht="15.95" customHeight="1">
      <c r="A42" s="40" t="s">
        <v>68</v>
      </c>
      <c r="B42" s="13">
        <v>125</v>
      </c>
      <c r="C42" s="5">
        <f t="shared" si="8"/>
        <v>17.755681818181817</v>
      </c>
      <c r="D42" s="5"/>
    </row>
    <row r="43" spans="1:8" ht="15.95" customHeight="1">
      <c r="A43" s="89" t="s">
        <v>93</v>
      </c>
      <c r="B43" s="14">
        <v>704</v>
      </c>
      <c r="C43" s="15">
        <v>100</v>
      </c>
      <c r="D43" s="18"/>
    </row>
    <row r="44" spans="1:8" ht="18" customHeight="1"/>
    <row r="45" spans="1:8" ht="18" customHeight="1">
      <c r="A45" s="40" t="s">
        <v>344</v>
      </c>
      <c r="B45" s="42"/>
      <c r="C45" s="42"/>
      <c r="E45"/>
      <c r="F45" s="40"/>
      <c r="G45" s="40"/>
    </row>
    <row r="46" spans="1:8" s="40" customFormat="1" ht="18" customHeight="1">
      <c r="A46" s="82" t="s">
        <v>625</v>
      </c>
      <c r="B46" s="42"/>
      <c r="C46" s="42"/>
      <c r="D46"/>
      <c r="E46"/>
      <c r="F46" s="3"/>
      <c r="G46" s="3"/>
      <c r="H46" s="87"/>
    </row>
    <row r="47" spans="1:8" ht="15.95" customHeight="1">
      <c r="A47" s="87"/>
      <c r="B47" s="43"/>
      <c r="C47" s="43"/>
      <c r="E47"/>
    </row>
    <row r="48" spans="1:8" ht="15.95" customHeight="1">
      <c r="A48" s="126" t="s">
        <v>346</v>
      </c>
      <c r="E48" s="40" t="s">
        <v>351</v>
      </c>
      <c r="F48"/>
      <c r="G48"/>
    </row>
    <row r="49" spans="1:8" ht="15.95" customHeight="1">
      <c r="A49" s="86"/>
      <c r="B49" s="92" t="s">
        <v>109</v>
      </c>
      <c r="C49" s="86" t="s">
        <v>757</v>
      </c>
      <c r="D49" s="94"/>
      <c r="E49" s="86"/>
      <c r="F49" s="92" t="s">
        <v>109</v>
      </c>
      <c r="G49" s="86" t="s">
        <v>757</v>
      </c>
    </row>
    <row r="50" spans="1:8" ht="15.95" customHeight="1">
      <c r="A50" s="40" t="s">
        <v>348</v>
      </c>
      <c r="B50" s="13">
        <v>137</v>
      </c>
      <c r="C50" s="5">
        <f>B50/372*100</f>
        <v>36.827956989247312</v>
      </c>
      <c r="E50" s="40" t="s">
        <v>348</v>
      </c>
      <c r="F50" s="13">
        <v>92</v>
      </c>
      <c r="G50" s="5">
        <f>F50/372*100</f>
        <v>24.731182795698924</v>
      </c>
    </row>
    <row r="51" spans="1:8" ht="15.95" customHeight="1">
      <c r="A51" s="40" t="s">
        <v>350</v>
      </c>
      <c r="B51" s="13">
        <v>140</v>
      </c>
      <c r="C51" s="5">
        <f t="shared" ref="C51:C53" si="9">B51/372*100</f>
        <v>37.634408602150536</v>
      </c>
      <c r="E51" s="40" t="s">
        <v>350</v>
      </c>
      <c r="F51" s="13">
        <v>170</v>
      </c>
      <c r="G51" s="5">
        <f t="shared" ref="G51:G53" si="10">F51/372*100</f>
        <v>45.698924731182792</v>
      </c>
    </row>
    <row r="52" spans="1:8" ht="15.95" customHeight="1">
      <c r="A52" s="40" t="s">
        <v>764</v>
      </c>
      <c r="B52" s="13">
        <v>6</v>
      </c>
      <c r="C52" s="5">
        <f t="shared" si="9"/>
        <v>1.6129032258064515</v>
      </c>
      <c r="E52" s="40" t="s">
        <v>764</v>
      </c>
      <c r="F52" s="13">
        <v>22</v>
      </c>
      <c r="G52" s="5">
        <f t="shared" si="10"/>
        <v>5.913978494623656</v>
      </c>
    </row>
    <row r="53" spans="1:8" ht="15.95" customHeight="1">
      <c r="A53" s="40" t="s">
        <v>68</v>
      </c>
      <c r="B53" s="13">
        <v>89</v>
      </c>
      <c r="C53" s="5">
        <f t="shared" si="9"/>
        <v>23.9247311827957</v>
      </c>
      <c r="E53" s="40" t="s">
        <v>68</v>
      </c>
      <c r="F53" s="13">
        <v>88</v>
      </c>
      <c r="G53" s="5">
        <f t="shared" si="10"/>
        <v>23.655913978494624</v>
      </c>
    </row>
    <row r="54" spans="1:8" s="40" customFormat="1" ht="15.95" customHeight="1">
      <c r="A54" s="89" t="s">
        <v>93</v>
      </c>
      <c r="B54" s="14">
        <v>372</v>
      </c>
      <c r="C54" s="15">
        <v>100</v>
      </c>
      <c r="D54"/>
      <c r="E54" s="89" t="s">
        <v>93</v>
      </c>
      <c r="F54" s="14">
        <v>372</v>
      </c>
      <c r="G54" s="15">
        <v>100</v>
      </c>
      <c r="H54" s="87"/>
    </row>
    <row r="55" spans="1:8" ht="15.95" customHeight="1">
      <c r="A55" s="87"/>
      <c r="B55" s="3"/>
      <c r="C55" s="18"/>
      <c r="E55"/>
    </row>
    <row r="56" spans="1:8" ht="15.95" customHeight="1">
      <c r="A56" s="40" t="s">
        <v>352</v>
      </c>
      <c r="E56" s="40" t="s">
        <v>353</v>
      </c>
      <c r="F56"/>
      <c r="G56"/>
    </row>
    <row r="57" spans="1:8" ht="15.95" customHeight="1">
      <c r="A57" s="86"/>
      <c r="B57" s="92" t="s">
        <v>109</v>
      </c>
      <c r="C57" s="86" t="s">
        <v>757</v>
      </c>
      <c r="D57" s="40"/>
      <c r="E57" s="86"/>
      <c r="F57" s="92" t="s">
        <v>109</v>
      </c>
      <c r="G57" s="86" t="s">
        <v>757</v>
      </c>
    </row>
    <row r="58" spans="1:8" ht="15.95" customHeight="1">
      <c r="A58" s="40" t="s">
        <v>348</v>
      </c>
      <c r="B58" s="13">
        <v>183</v>
      </c>
      <c r="C58" s="5">
        <f>B58/372*100</f>
        <v>49.193548387096776</v>
      </c>
      <c r="D58" s="21"/>
      <c r="E58" s="40" t="s">
        <v>348</v>
      </c>
      <c r="F58" s="13">
        <v>169</v>
      </c>
      <c r="G58" s="5">
        <f>F58/372*100</f>
        <v>45.43010752688172</v>
      </c>
    </row>
    <row r="59" spans="1:8" ht="15.95" customHeight="1">
      <c r="A59" s="40" t="s">
        <v>350</v>
      </c>
      <c r="B59" s="13">
        <v>103</v>
      </c>
      <c r="C59" s="5">
        <f t="shared" ref="C59:C61" si="11">B59/372*100</f>
        <v>27.688172043010752</v>
      </c>
      <c r="E59" s="40" t="s">
        <v>350</v>
      </c>
      <c r="F59" s="13">
        <v>116</v>
      </c>
      <c r="G59" s="5">
        <f t="shared" ref="G59:G61" si="12">F59/372*100</f>
        <v>31.182795698924732</v>
      </c>
    </row>
    <row r="60" spans="1:8" ht="15.95" customHeight="1">
      <c r="A60" s="40" t="s">
        <v>764</v>
      </c>
      <c r="B60" s="13">
        <v>4</v>
      </c>
      <c r="C60" s="5">
        <f t="shared" si="11"/>
        <v>1.0752688172043012</v>
      </c>
      <c r="E60" s="40" t="s">
        <v>764</v>
      </c>
      <c r="F60" s="13">
        <v>9</v>
      </c>
      <c r="G60" s="5">
        <f t="shared" si="12"/>
        <v>2.4193548387096775</v>
      </c>
    </row>
    <row r="61" spans="1:8" ht="15.95" customHeight="1">
      <c r="A61" s="40" t="s">
        <v>68</v>
      </c>
      <c r="B61" s="13">
        <v>82</v>
      </c>
      <c r="C61" s="5">
        <f t="shared" si="11"/>
        <v>22.043010752688172</v>
      </c>
      <c r="E61" s="40" t="s">
        <v>68</v>
      </c>
      <c r="F61" s="13">
        <v>78</v>
      </c>
      <c r="G61" s="5">
        <f t="shared" si="12"/>
        <v>20.967741935483872</v>
      </c>
    </row>
    <row r="62" spans="1:8" s="40" customFormat="1" ht="15.95" customHeight="1">
      <c r="A62" s="89" t="s">
        <v>93</v>
      </c>
      <c r="B62" s="14">
        <v>372</v>
      </c>
      <c r="C62" s="15">
        <v>100</v>
      </c>
      <c r="D62"/>
      <c r="E62" s="89" t="s">
        <v>93</v>
      </c>
      <c r="F62" s="14">
        <v>372</v>
      </c>
      <c r="G62" s="15">
        <v>100</v>
      </c>
      <c r="H62" s="87"/>
    </row>
    <row r="63" spans="1:8" ht="15.95" customHeight="1">
      <c r="A63" s="87"/>
      <c r="B63" s="3"/>
      <c r="C63" s="18"/>
      <c r="E63"/>
    </row>
    <row r="64" spans="1:8" ht="15.95" customHeight="1">
      <c r="A64" s="126" t="s">
        <v>355</v>
      </c>
      <c r="B64" s="3"/>
      <c r="C64" s="3"/>
      <c r="E64" s="40" t="s">
        <v>356</v>
      </c>
      <c r="F64"/>
      <c r="G64"/>
    </row>
    <row r="65" spans="1:8" ht="15.95" customHeight="1">
      <c r="A65" s="86"/>
      <c r="B65" s="92" t="s">
        <v>109</v>
      </c>
      <c r="C65" s="86" t="s">
        <v>757</v>
      </c>
      <c r="D65" s="40"/>
      <c r="E65" s="86"/>
      <c r="F65" s="92" t="s">
        <v>109</v>
      </c>
      <c r="G65" s="86" t="s">
        <v>757</v>
      </c>
    </row>
    <row r="66" spans="1:8" ht="15.95" customHeight="1">
      <c r="A66" s="40" t="s">
        <v>348</v>
      </c>
      <c r="B66" s="13">
        <v>77</v>
      </c>
      <c r="C66" s="5">
        <f>B66/372*100</f>
        <v>20.698924731182796</v>
      </c>
      <c r="E66" s="40" t="s">
        <v>348</v>
      </c>
      <c r="F66" s="13">
        <v>126</v>
      </c>
      <c r="G66" s="5">
        <f>F66/372*100</f>
        <v>33.87096774193548</v>
      </c>
    </row>
    <row r="67" spans="1:8" ht="15.95" customHeight="1">
      <c r="A67" s="40" t="s">
        <v>350</v>
      </c>
      <c r="B67" s="13">
        <v>168</v>
      </c>
      <c r="C67" s="5">
        <f t="shared" ref="C67:C69" si="13">B67/372*100</f>
        <v>45.161290322580641</v>
      </c>
      <c r="E67" s="40" t="s">
        <v>350</v>
      </c>
      <c r="F67" s="13">
        <v>151</v>
      </c>
      <c r="G67" s="5">
        <f t="shared" ref="G67:G69" si="14">F67/372*100</f>
        <v>40.591397849462361</v>
      </c>
    </row>
    <row r="68" spans="1:8" ht="15.95" customHeight="1">
      <c r="A68" s="40" t="s">
        <v>764</v>
      </c>
      <c r="B68" s="13">
        <v>37</v>
      </c>
      <c r="C68" s="5">
        <f t="shared" si="13"/>
        <v>9.9462365591397841</v>
      </c>
      <c r="D68" s="21"/>
      <c r="E68" s="40" t="s">
        <v>764</v>
      </c>
      <c r="F68" s="13">
        <v>11</v>
      </c>
      <c r="G68" s="5">
        <f t="shared" si="14"/>
        <v>2.956989247311828</v>
      </c>
    </row>
    <row r="69" spans="1:8" ht="15.95" customHeight="1">
      <c r="A69" s="40" t="s">
        <v>68</v>
      </c>
      <c r="B69" s="13">
        <v>90</v>
      </c>
      <c r="C69" s="5">
        <f t="shared" si="13"/>
        <v>24.193548387096776</v>
      </c>
      <c r="E69" s="40" t="s">
        <v>68</v>
      </c>
      <c r="F69" s="13">
        <v>84</v>
      </c>
      <c r="G69" s="5">
        <f t="shared" si="14"/>
        <v>22.58064516129032</v>
      </c>
    </row>
    <row r="70" spans="1:8" ht="15.95" customHeight="1">
      <c r="A70" s="89" t="s">
        <v>93</v>
      </c>
      <c r="B70" s="14">
        <v>372</v>
      </c>
      <c r="C70" s="15">
        <v>100</v>
      </c>
      <c r="E70" s="89" t="s">
        <v>93</v>
      </c>
      <c r="F70" s="14">
        <v>372</v>
      </c>
      <c r="G70" s="15">
        <v>100</v>
      </c>
    </row>
    <row r="71" spans="1:8" s="40" customFormat="1" ht="15.95" customHeight="1">
      <c r="A71" s="87"/>
      <c r="B71" s="3"/>
      <c r="C71" s="3"/>
      <c r="D71"/>
      <c r="E71"/>
      <c r="F71" s="3"/>
      <c r="G71" s="3"/>
      <c r="H71" s="87"/>
    </row>
    <row r="72" spans="1:8" ht="15.95" customHeight="1">
      <c r="A72" s="40" t="s">
        <v>357</v>
      </c>
      <c r="E72" s="40" t="s">
        <v>358</v>
      </c>
      <c r="F72"/>
      <c r="G72"/>
    </row>
    <row r="73" spans="1:8" ht="15.95" customHeight="1">
      <c r="A73" s="86"/>
      <c r="B73" s="92" t="s">
        <v>109</v>
      </c>
      <c r="C73" s="86" t="s">
        <v>757</v>
      </c>
      <c r="D73" s="40"/>
      <c r="E73" s="86"/>
      <c r="F73" s="92" t="s">
        <v>109</v>
      </c>
      <c r="G73" s="86" t="s">
        <v>757</v>
      </c>
    </row>
    <row r="74" spans="1:8" ht="15.95" customHeight="1">
      <c r="A74" s="40" t="s">
        <v>348</v>
      </c>
      <c r="B74" s="13">
        <v>75</v>
      </c>
      <c r="C74" s="5">
        <f>B74/372*100</f>
        <v>20.161290322580644</v>
      </c>
      <c r="E74" s="40" t="s">
        <v>348</v>
      </c>
      <c r="F74" s="13">
        <v>90</v>
      </c>
      <c r="G74" s="5">
        <f>F74/372*100</f>
        <v>24.193548387096776</v>
      </c>
    </row>
    <row r="75" spans="1:8" ht="15.95" customHeight="1">
      <c r="A75" s="40" t="s">
        <v>350</v>
      </c>
      <c r="B75" s="13">
        <v>187</v>
      </c>
      <c r="C75" s="5">
        <f t="shared" ref="C75:C77" si="15">B75/372*100</f>
        <v>50.268817204301072</v>
      </c>
      <c r="E75" s="40" t="s">
        <v>350</v>
      </c>
      <c r="F75" s="13">
        <v>161</v>
      </c>
      <c r="G75" s="5">
        <f t="shared" ref="G75:G77" si="16">F75/372*100</f>
        <v>43.27956989247312</v>
      </c>
    </row>
    <row r="76" spans="1:8" ht="15.95" customHeight="1">
      <c r="A76" s="40" t="s">
        <v>764</v>
      </c>
      <c r="B76" s="13">
        <v>20</v>
      </c>
      <c r="C76" s="5">
        <f t="shared" si="15"/>
        <v>5.376344086021505</v>
      </c>
      <c r="E76" s="40" t="s">
        <v>764</v>
      </c>
      <c r="F76" s="13">
        <v>32</v>
      </c>
      <c r="G76" s="5">
        <f t="shared" si="16"/>
        <v>8.6021505376344098</v>
      </c>
    </row>
    <row r="77" spans="1:8" ht="15.95" customHeight="1">
      <c r="A77" s="40" t="s">
        <v>68</v>
      </c>
      <c r="B77" s="13">
        <v>90</v>
      </c>
      <c r="C77" s="5">
        <f t="shared" si="15"/>
        <v>24.193548387096776</v>
      </c>
      <c r="E77" s="40" t="s">
        <v>68</v>
      </c>
      <c r="F77" s="13">
        <v>89</v>
      </c>
      <c r="G77" s="5">
        <f t="shared" si="16"/>
        <v>23.9247311827957</v>
      </c>
    </row>
    <row r="78" spans="1:8" ht="15.95" customHeight="1">
      <c r="A78" s="89" t="s">
        <v>93</v>
      </c>
      <c r="B78" s="14">
        <v>372</v>
      </c>
      <c r="C78" s="15">
        <v>100</v>
      </c>
      <c r="E78" s="89" t="s">
        <v>93</v>
      </c>
      <c r="F78" s="14">
        <v>372</v>
      </c>
      <c r="G78" s="15">
        <v>100</v>
      </c>
    </row>
    <row r="79" spans="1:8" ht="15.95" customHeight="1">
      <c r="A79" s="87"/>
      <c r="B79" s="3"/>
      <c r="C79" s="18"/>
      <c r="E79"/>
    </row>
    <row r="80" spans="1:8" ht="15.95" customHeight="1">
      <c r="A80" s="40" t="s">
        <v>837</v>
      </c>
      <c r="E80"/>
    </row>
    <row r="81" spans="1:5" ht="15.95" customHeight="1">
      <c r="A81" s="86"/>
      <c r="B81" s="92" t="s">
        <v>109</v>
      </c>
      <c r="C81" s="86" t="s">
        <v>757</v>
      </c>
      <c r="D81" s="40"/>
      <c r="E81" s="40"/>
    </row>
    <row r="82" spans="1:5" ht="15.95" customHeight="1">
      <c r="A82" s="40" t="s">
        <v>348</v>
      </c>
      <c r="B82" s="13">
        <v>67</v>
      </c>
      <c r="C82" s="5">
        <f>B82/372*100</f>
        <v>18.010752688172044</v>
      </c>
      <c r="E82"/>
    </row>
    <row r="83" spans="1:5" ht="15.95" customHeight="1">
      <c r="A83" s="40" t="s">
        <v>350</v>
      </c>
      <c r="B83" s="13">
        <v>190</v>
      </c>
      <c r="C83" s="5">
        <f t="shared" ref="C83:C85" si="17">B83/372*100</f>
        <v>51.075268817204304</v>
      </c>
      <c r="E83"/>
    </row>
    <row r="84" spans="1:5" ht="15.95" customHeight="1">
      <c r="A84" s="40" t="s">
        <v>764</v>
      </c>
      <c r="B84" s="13">
        <v>34</v>
      </c>
      <c r="C84" s="5">
        <f t="shared" si="17"/>
        <v>9.1397849462365599</v>
      </c>
      <c r="E84"/>
    </row>
    <row r="85" spans="1:5" ht="15.95" customHeight="1">
      <c r="A85" s="40" t="s">
        <v>68</v>
      </c>
      <c r="B85" s="13">
        <v>81</v>
      </c>
      <c r="C85" s="5">
        <f t="shared" si="17"/>
        <v>21.774193548387096</v>
      </c>
      <c r="E85"/>
    </row>
    <row r="86" spans="1:5" ht="15.95" customHeight="1">
      <c r="A86" s="89" t="s">
        <v>93</v>
      </c>
      <c r="B86" s="14">
        <v>372</v>
      </c>
      <c r="C86" s="15">
        <v>100</v>
      </c>
      <c r="E86"/>
    </row>
    <row r="87" spans="1:5" ht="18" customHeight="1">
      <c r="A87" s="87"/>
      <c r="B87" s="3"/>
      <c r="C87" s="18"/>
      <c r="E87"/>
    </row>
    <row r="88" spans="1:5" ht="18" customHeight="1">
      <c r="B88" s="3"/>
      <c r="C88" s="3"/>
      <c r="E88"/>
    </row>
    <row r="89" spans="1:5" ht="18" customHeight="1">
      <c r="E89"/>
    </row>
    <row r="90" spans="1:5" ht="18" customHeight="1">
      <c r="D90" s="40"/>
      <c r="E90" s="40"/>
    </row>
    <row r="91" spans="1:5" ht="18" customHeight="1">
      <c r="E91"/>
    </row>
    <row r="92" spans="1:5" ht="18" customHeight="1">
      <c r="E92"/>
    </row>
    <row r="93" spans="1:5" ht="18" customHeight="1">
      <c r="E93"/>
    </row>
    <row r="94" spans="1:5" ht="18" customHeight="1">
      <c r="E94"/>
    </row>
    <row r="95" spans="1:5" ht="18" customHeight="1">
      <c r="E95"/>
    </row>
    <row r="96" spans="1:5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2　就労・求職状況について</oddHeader>
    <oddFooter>&amp;C&amp;"HG丸ｺﾞｼｯｸM-PRO,標準"&amp;10&amp;P　/　6　(問2-10)</oddFooter>
  </headerFooter>
  <rowBreaks count="1" manualBreakCount="1">
    <brk id="43" max="16383" man="1"/>
  </rowBreaks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>
    <tabColor rgb="FF00B050"/>
  </sheetPr>
  <dimension ref="B1:J255"/>
  <sheetViews>
    <sheetView zoomScale="60" zoomScaleNormal="60" zoomScaleSheetLayoutView="50" workbookViewId="0"/>
  </sheetViews>
  <sheetFormatPr defaultRowHeight="13.5"/>
  <cols>
    <col min="2" max="2" width="49.625" style="40" customWidth="1"/>
    <col min="7" max="7" width="35.625" customWidth="1"/>
    <col min="12" max="12" width="35.625" customWidth="1"/>
    <col min="17" max="17" width="35.625" customWidth="1"/>
  </cols>
  <sheetData>
    <row r="1" spans="2:4" ht="18" customHeight="1">
      <c r="B1" s="40" t="s">
        <v>522</v>
      </c>
    </row>
    <row r="2" spans="2:4" ht="18" customHeight="1"/>
    <row r="3" spans="2:4" s="40" customFormat="1" ht="18" customHeight="1">
      <c r="B3" s="89"/>
      <c r="C3" s="92" t="s">
        <v>109</v>
      </c>
      <c r="D3" s="86" t="s">
        <v>757</v>
      </c>
    </row>
    <row r="4" spans="2:4" ht="18" customHeight="1">
      <c r="B4" s="40" t="s">
        <v>292</v>
      </c>
      <c r="C4" s="13">
        <v>316</v>
      </c>
      <c r="D4" s="5">
        <f>C4/704*100</f>
        <v>44.886363636363633</v>
      </c>
    </row>
    <row r="5" spans="2:4" ht="18" customHeight="1">
      <c r="B5" s="40" t="s">
        <v>293</v>
      </c>
      <c r="C5" s="13">
        <v>15</v>
      </c>
      <c r="D5" s="5">
        <f t="shared" ref="D5:D8" si="0">C5/704*100</f>
        <v>2.1306818181818179</v>
      </c>
    </row>
    <row r="6" spans="2:4" ht="18" customHeight="1">
      <c r="B6" s="40" t="s">
        <v>294</v>
      </c>
      <c r="C6" s="13">
        <v>22</v>
      </c>
      <c r="D6" s="5">
        <f t="shared" si="0"/>
        <v>3.125</v>
      </c>
    </row>
    <row r="7" spans="2:4" ht="18" customHeight="1">
      <c r="B7" s="40" t="s">
        <v>295</v>
      </c>
      <c r="C7" s="13">
        <v>302</v>
      </c>
      <c r="D7" s="5">
        <f t="shared" si="0"/>
        <v>42.897727272727273</v>
      </c>
    </row>
    <row r="8" spans="2:4" ht="18" customHeight="1">
      <c r="B8" s="40" t="s">
        <v>68</v>
      </c>
      <c r="C8" s="13">
        <v>49</v>
      </c>
      <c r="D8" s="5">
        <f t="shared" si="0"/>
        <v>6.9602272727272725</v>
      </c>
    </row>
    <row r="9" spans="2:4" ht="18" customHeight="1">
      <c r="B9" s="89" t="s">
        <v>93</v>
      </c>
      <c r="C9" s="14">
        <f>SUM(C4:C8)</f>
        <v>704</v>
      </c>
      <c r="D9" s="15">
        <v>100</v>
      </c>
    </row>
    <row r="10" spans="2:4" ht="18" customHeight="1"/>
    <row r="11" spans="2:4" ht="18" customHeight="1">
      <c r="B11" s="40" t="s">
        <v>523</v>
      </c>
    </row>
    <row r="12" spans="2:4" ht="18" customHeight="1"/>
    <row r="13" spans="2:4" s="40" customFormat="1" ht="18" customHeight="1">
      <c r="B13" s="89"/>
      <c r="C13" s="92" t="s">
        <v>109</v>
      </c>
      <c r="D13" s="86" t="s">
        <v>757</v>
      </c>
    </row>
    <row r="14" spans="2:4" ht="18" customHeight="1">
      <c r="B14" s="40" t="s">
        <v>296</v>
      </c>
      <c r="C14" s="13">
        <v>0</v>
      </c>
      <c r="D14" s="5">
        <v>0</v>
      </c>
    </row>
    <row r="15" spans="2:4" ht="18" customHeight="1">
      <c r="B15" s="40" t="s">
        <v>297</v>
      </c>
      <c r="C15" s="13">
        <v>0</v>
      </c>
      <c r="D15" s="5">
        <v>0</v>
      </c>
    </row>
    <row r="16" spans="2:4" ht="18" customHeight="1">
      <c r="B16" s="40" t="s">
        <v>298</v>
      </c>
      <c r="C16" s="13">
        <v>3</v>
      </c>
      <c r="D16" s="5">
        <v>13.636363636363635</v>
      </c>
    </row>
    <row r="17" spans="2:4" ht="18" customHeight="1">
      <c r="B17" s="40" t="s">
        <v>299</v>
      </c>
      <c r="C17" s="13">
        <v>0</v>
      </c>
      <c r="D17" s="5">
        <v>0</v>
      </c>
    </row>
    <row r="18" spans="2:4" ht="18" customHeight="1">
      <c r="B18" s="40" t="s">
        <v>300</v>
      </c>
      <c r="C18" s="13">
        <v>0</v>
      </c>
      <c r="D18" s="5">
        <v>0</v>
      </c>
    </row>
    <row r="19" spans="2:4" ht="18" customHeight="1">
      <c r="B19" s="40" t="s">
        <v>301</v>
      </c>
      <c r="C19" s="13">
        <v>1</v>
      </c>
      <c r="D19" s="5">
        <v>4.5454545454545459</v>
      </c>
    </row>
    <row r="20" spans="2:4" ht="18" customHeight="1">
      <c r="B20" s="40" t="s">
        <v>302</v>
      </c>
      <c r="C20" s="13">
        <v>1</v>
      </c>
      <c r="D20" s="5">
        <v>4.5454545454545459</v>
      </c>
    </row>
    <row r="21" spans="2:4" ht="18" customHeight="1">
      <c r="B21" s="40" t="s">
        <v>303</v>
      </c>
      <c r="C21" s="13">
        <v>1</v>
      </c>
      <c r="D21" s="5">
        <v>4.5454545454545459</v>
      </c>
    </row>
    <row r="22" spans="2:4" ht="18" customHeight="1">
      <c r="B22" s="40" t="s">
        <v>304</v>
      </c>
      <c r="C22" s="13">
        <v>1</v>
      </c>
      <c r="D22" s="5">
        <v>4.5454545454545459</v>
      </c>
    </row>
    <row r="23" spans="2:4" ht="18" customHeight="1">
      <c r="B23" s="40" t="s">
        <v>305</v>
      </c>
      <c r="C23" s="13">
        <v>0</v>
      </c>
      <c r="D23" s="5">
        <v>0</v>
      </c>
    </row>
    <row r="24" spans="2:4" ht="18" customHeight="1">
      <c r="B24" s="40" t="s">
        <v>306</v>
      </c>
      <c r="C24" s="13">
        <v>2</v>
      </c>
      <c r="D24" s="5">
        <v>9.0909090909090917</v>
      </c>
    </row>
    <row r="25" spans="2:4" ht="18" customHeight="1">
      <c r="B25" s="40" t="s">
        <v>307</v>
      </c>
      <c r="C25" s="13">
        <v>4</v>
      </c>
      <c r="D25" s="5">
        <v>18.181818181818183</v>
      </c>
    </row>
    <row r="26" spans="2:4" ht="18" customHeight="1">
      <c r="B26" s="40" t="s">
        <v>308</v>
      </c>
      <c r="C26" s="13">
        <v>5</v>
      </c>
      <c r="D26" s="5">
        <v>22.727272727272727</v>
      </c>
    </row>
    <row r="27" spans="2:4" ht="18" customHeight="1">
      <c r="B27" s="40" t="s">
        <v>309</v>
      </c>
      <c r="C27" s="13">
        <v>0</v>
      </c>
      <c r="D27" s="5">
        <v>0</v>
      </c>
    </row>
    <row r="28" spans="2:4" ht="18" customHeight="1">
      <c r="B28" s="40" t="s">
        <v>310</v>
      </c>
      <c r="C28" s="13">
        <v>0</v>
      </c>
      <c r="D28" s="5">
        <v>0</v>
      </c>
    </row>
    <row r="29" spans="2:4" ht="18" customHeight="1">
      <c r="B29" s="40" t="s">
        <v>311</v>
      </c>
      <c r="C29" s="13">
        <v>3</v>
      </c>
      <c r="D29" s="5">
        <v>13.636363636363635</v>
      </c>
    </row>
    <row r="30" spans="2:4" ht="18" customHeight="1">
      <c r="B30" s="40" t="s">
        <v>312</v>
      </c>
      <c r="C30" s="13">
        <v>0</v>
      </c>
      <c r="D30" s="5">
        <v>0</v>
      </c>
    </row>
    <row r="31" spans="2:4" ht="18" customHeight="1">
      <c r="B31" s="40" t="s">
        <v>313</v>
      </c>
      <c r="C31" s="13">
        <v>1</v>
      </c>
      <c r="D31" s="5">
        <v>4.5454545454545459</v>
      </c>
    </row>
    <row r="32" spans="2:4" ht="18" customHeight="1">
      <c r="B32" s="40" t="s">
        <v>68</v>
      </c>
      <c r="C32" s="13">
        <v>0</v>
      </c>
      <c r="D32" s="5">
        <v>0</v>
      </c>
    </row>
    <row r="33" spans="2:10" ht="18" customHeight="1">
      <c r="B33" s="89" t="s">
        <v>93</v>
      </c>
      <c r="C33" s="14">
        <v>22</v>
      </c>
      <c r="D33" s="15">
        <v>100</v>
      </c>
    </row>
    <row r="34" spans="2:10" ht="18" customHeight="1">
      <c r="B34" s="16" t="s">
        <v>830</v>
      </c>
      <c r="C34" s="3"/>
      <c r="D34" s="18"/>
    </row>
    <row r="35" spans="2:10" ht="18" customHeight="1"/>
    <row r="36" spans="2:10" ht="18" customHeight="1">
      <c r="B36" s="40" t="s">
        <v>524</v>
      </c>
    </row>
    <row r="37" spans="2:10" ht="18" customHeight="1"/>
    <row r="38" spans="2:10" s="40" customFormat="1" ht="18" customHeight="1">
      <c r="B38" s="89"/>
      <c r="C38" s="92" t="s">
        <v>109</v>
      </c>
      <c r="D38" s="86" t="s">
        <v>757</v>
      </c>
      <c r="E38" s="87"/>
      <c r="J38" s="87"/>
    </row>
    <row r="39" spans="2:10" ht="18" customHeight="1">
      <c r="B39" s="40" t="s">
        <v>526</v>
      </c>
      <c r="C39" s="13">
        <v>2</v>
      </c>
      <c r="D39" s="5">
        <v>9.0909090909090917</v>
      </c>
      <c r="E39" s="5"/>
      <c r="J39" s="5"/>
    </row>
    <row r="40" spans="2:10" ht="18" customHeight="1">
      <c r="B40" s="40" t="s">
        <v>527</v>
      </c>
      <c r="C40" s="13">
        <v>5</v>
      </c>
      <c r="D40" s="5">
        <v>22.727272727272727</v>
      </c>
      <c r="E40" s="5"/>
      <c r="J40" s="5"/>
    </row>
    <row r="41" spans="2:10" ht="18" customHeight="1">
      <c r="B41" s="40" t="s">
        <v>528</v>
      </c>
      <c r="C41" s="13">
        <v>5</v>
      </c>
      <c r="D41" s="5">
        <v>22.727272727272727</v>
      </c>
      <c r="E41" s="5"/>
      <c r="J41" s="5"/>
    </row>
    <row r="42" spans="2:10" ht="18" customHeight="1">
      <c r="B42" s="40" t="s">
        <v>529</v>
      </c>
      <c r="C42" s="13">
        <v>2</v>
      </c>
      <c r="D42" s="5">
        <v>9.0909090909090917</v>
      </c>
      <c r="E42" s="5"/>
      <c r="J42" s="5"/>
    </row>
    <row r="43" spans="2:10" ht="18" customHeight="1">
      <c r="B43" s="40" t="s">
        <v>530</v>
      </c>
      <c r="C43" s="13">
        <v>1</v>
      </c>
      <c r="D43" s="5">
        <v>4.5454545454545459</v>
      </c>
      <c r="E43" s="5"/>
      <c r="J43" s="5"/>
    </row>
    <row r="44" spans="2:10" ht="18" customHeight="1">
      <c r="B44" s="40" t="s">
        <v>531</v>
      </c>
      <c r="C44" s="13">
        <v>3</v>
      </c>
      <c r="D44" s="5">
        <v>13.636363636363635</v>
      </c>
      <c r="E44" s="5"/>
      <c r="J44" s="18"/>
    </row>
    <row r="45" spans="2:10" ht="18" customHeight="1">
      <c r="B45" s="40" t="s">
        <v>807</v>
      </c>
      <c r="C45" s="13">
        <v>1</v>
      </c>
      <c r="D45" s="5">
        <v>4.5454545454545459</v>
      </c>
      <c r="E45" s="5"/>
    </row>
    <row r="46" spans="2:10" ht="18" customHeight="1">
      <c r="B46" s="40" t="s">
        <v>808</v>
      </c>
      <c r="C46" s="13">
        <v>2</v>
      </c>
      <c r="D46" s="5">
        <v>9.0909090909090917</v>
      </c>
      <c r="E46" s="5"/>
    </row>
    <row r="47" spans="2:10" ht="18" customHeight="1">
      <c r="B47" s="40" t="s">
        <v>532</v>
      </c>
      <c r="C47" s="13">
        <v>0</v>
      </c>
      <c r="D47" s="5">
        <v>0</v>
      </c>
      <c r="E47" s="5"/>
    </row>
    <row r="48" spans="2:10" ht="18" customHeight="1">
      <c r="B48" s="40" t="s">
        <v>533</v>
      </c>
      <c r="C48" s="13">
        <v>1</v>
      </c>
      <c r="D48" s="5">
        <v>4.5454545454545459</v>
      </c>
      <c r="E48" s="5"/>
    </row>
    <row r="49" spans="2:5" ht="18" customHeight="1">
      <c r="B49" s="40" t="s">
        <v>481</v>
      </c>
      <c r="C49" s="13">
        <v>0</v>
      </c>
      <c r="D49" s="5">
        <v>0</v>
      </c>
      <c r="E49" s="5"/>
    </row>
    <row r="50" spans="2:5" ht="18" customHeight="1">
      <c r="B50" s="89" t="s">
        <v>482</v>
      </c>
      <c r="C50" s="14">
        <v>22</v>
      </c>
      <c r="D50" s="15">
        <v>100</v>
      </c>
      <c r="E50" s="18"/>
    </row>
    <row r="51" spans="2:5" ht="18" customHeight="1">
      <c r="B51" s="16" t="s">
        <v>830</v>
      </c>
    </row>
    <row r="52" spans="2:5" ht="18" customHeight="1"/>
    <row r="53" spans="2:5" ht="18" customHeight="1">
      <c r="B53" s="40" t="s">
        <v>525</v>
      </c>
    </row>
    <row r="54" spans="2:5" ht="18" customHeight="1"/>
    <row r="55" spans="2:5" s="40" customFormat="1" ht="18" customHeight="1">
      <c r="B55" s="89"/>
      <c r="C55" s="92" t="s">
        <v>109</v>
      </c>
      <c r="D55" s="86" t="s">
        <v>757</v>
      </c>
    </row>
    <row r="56" spans="2:5" ht="18" customHeight="1">
      <c r="B56" s="40" t="s">
        <v>316</v>
      </c>
      <c r="C56" s="13">
        <v>1</v>
      </c>
      <c r="D56" s="5">
        <v>4.5454545454545459</v>
      </c>
    </row>
    <row r="57" spans="2:5" ht="18" customHeight="1">
      <c r="B57" s="40" t="s">
        <v>317</v>
      </c>
      <c r="C57" s="13">
        <v>1</v>
      </c>
      <c r="D57" s="5">
        <v>4.5454545454545459</v>
      </c>
    </row>
    <row r="58" spans="2:5" ht="18" customHeight="1">
      <c r="B58" s="40" t="s">
        <v>765</v>
      </c>
      <c r="C58" s="13">
        <v>18</v>
      </c>
      <c r="D58" s="5">
        <v>81.818181818181827</v>
      </c>
    </row>
    <row r="59" spans="2:5" ht="18" customHeight="1">
      <c r="B59" s="40" t="s">
        <v>766</v>
      </c>
      <c r="C59" s="13">
        <v>2</v>
      </c>
      <c r="D59" s="5">
        <v>9.0909090909090917</v>
      </c>
    </row>
    <row r="60" spans="2:5" ht="18" customHeight="1">
      <c r="B60" s="40" t="s">
        <v>68</v>
      </c>
      <c r="C60" s="13">
        <v>0</v>
      </c>
      <c r="D60" s="5">
        <v>0</v>
      </c>
    </row>
    <row r="61" spans="2:5" ht="18" customHeight="1">
      <c r="B61" s="89" t="s">
        <v>93</v>
      </c>
      <c r="C61" s="14">
        <v>22</v>
      </c>
      <c r="D61" s="15">
        <v>100</v>
      </c>
    </row>
    <row r="62" spans="2:5" ht="18" customHeight="1">
      <c r="B62" s="16" t="s">
        <v>830</v>
      </c>
    </row>
    <row r="63" spans="2:5" ht="18" customHeight="1">
      <c r="D63" s="5"/>
    </row>
    <row r="64" spans="2:5" ht="18" customHeight="1">
      <c r="D64" s="5"/>
    </row>
    <row r="65" spans="4:4" ht="18" customHeight="1">
      <c r="D65" s="5"/>
    </row>
    <row r="66" spans="4:4" ht="18" customHeight="1">
      <c r="D66" s="5"/>
    </row>
    <row r="67" spans="4:4" ht="18" customHeight="1">
      <c r="D67" s="18"/>
    </row>
    <row r="68" spans="4:4" ht="18" customHeight="1"/>
    <row r="69" spans="4:4" ht="18" customHeight="1"/>
    <row r="70" spans="4:4" ht="18" customHeight="1"/>
    <row r="71" spans="4:4" ht="18" customHeight="1"/>
    <row r="72" spans="4:4" ht="18" customHeight="1"/>
    <row r="73" spans="4:4" ht="18" customHeight="1"/>
    <row r="74" spans="4:4" ht="18" customHeight="1"/>
    <row r="75" spans="4:4" ht="18" customHeight="1"/>
    <row r="76" spans="4:4" ht="18" customHeight="1"/>
    <row r="77" spans="4:4" ht="18" customHeight="1"/>
    <row r="78" spans="4:4" ht="18" customHeight="1"/>
    <row r="79" spans="4:4" ht="18" customHeight="1"/>
    <row r="80" spans="4: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2　就労・求職状況について</oddHeader>
    <oddFooter>&amp;C&amp;"HG丸ｺﾞｼｯｸM-PRO,標準"&amp;10&amp;P　/　4　(問2-11～14)</oddFooter>
  </headerFooter>
  <rowBreaks count="1" manualBreakCount="1">
    <brk id="3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5">
    <tabColor rgb="FF00B050"/>
  </sheetPr>
  <dimension ref="B1:L208"/>
  <sheetViews>
    <sheetView zoomScale="60" zoomScaleNormal="60" zoomScaleSheetLayoutView="50" workbookViewId="0"/>
  </sheetViews>
  <sheetFormatPr defaultRowHeight="13.5"/>
  <cols>
    <col min="2" max="2" width="40.625" style="40" customWidth="1"/>
    <col min="3" max="4" width="10.625" customWidth="1"/>
    <col min="7" max="7" width="25.625" style="1" customWidth="1"/>
    <col min="9" max="9" width="9" customWidth="1"/>
    <col min="12" max="12" width="25.625" style="1" customWidth="1"/>
  </cols>
  <sheetData>
    <row r="1" spans="2:4" ht="18" customHeight="1">
      <c r="B1" s="40" t="s">
        <v>534</v>
      </c>
    </row>
    <row r="2" spans="2:4" ht="18" customHeight="1"/>
    <row r="3" spans="2:4" s="40" customFormat="1" ht="18" customHeight="1">
      <c r="B3" s="89"/>
      <c r="C3" s="92" t="s">
        <v>109</v>
      </c>
      <c r="D3" s="86" t="s">
        <v>757</v>
      </c>
    </row>
    <row r="4" spans="2:4" ht="18" customHeight="1">
      <c r="B4" s="40" t="s">
        <v>321</v>
      </c>
      <c r="C4" s="13">
        <v>6</v>
      </c>
      <c r="D4" s="5">
        <v>16.216216216216218</v>
      </c>
    </row>
    <row r="5" spans="2:4" ht="18" customHeight="1">
      <c r="B5" s="40" t="s">
        <v>322</v>
      </c>
      <c r="C5" s="13">
        <v>1</v>
      </c>
      <c r="D5" s="5">
        <v>2.7027027027027026</v>
      </c>
    </row>
    <row r="6" spans="2:4" ht="18" customHeight="1">
      <c r="B6" s="40" t="s">
        <v>323</v>
      </c>
      <c r="C6" s="13">
        <v>1</v>
      </c>
      <c r="D6" s="5">
        <v>2.7027027027027026</v>
      </c>
    </row>
    <row r="7" spans="2:4" ht="18" customHeight="1">
      <c r="B7" s="40" t="s">
        <v>324</v>
      </c>
      <c r="C7" s="13">
        <v>3</v>
      </c>
      <c r="D7" s="5">
        <v>8.1081081081081088</v>
      </c>
    </row>
    <row r="8" spans="2:4" ht="18" customHeight="1">
      <c r="B8" s="40" t="s">
        <v>325</v>
      </c>
      <c r="C8" s="13">
        <v>8</v>
      </c>
      <c r="D8" s="5">
        <v>21.621621621621621</v>
      </c>
    </row>
    <row r="9" spans="2:4" ht="18" customHeight="1">
      <c r="B9" s="40" t="s">
        <v>326</v>
      </c>
      <c r="C9" s="13">
        <v>6</v>
      </c>
      <c r="D9" s="5">
        <v>16.216216216216218</v>
      </c>
    </row>
    <row r="10" spans="2:4" ht="18" customHeight="1">
      <c r="B10" s="40" t="s">
        <v>327</v>
      </c>
      <c r="C10" s="13">
        <v>0</v>
      </c>
      <c r="D10" s="5">
        <v>0</v>
      </c>
    </row>
    <row r="11" spans="2:4" ht="18" customHeight="1">
      <c r="B11" s="40" t="s">
        <v>328</v>
      </c>
      <c r="C11" s="13">
        <v>6</v>
      </c>
      <c r="D11" s="5">
        <v>16.216216216216218</v>
      </c>
    </row>
    <row r="12" spans="2:4" ht="18" customHeight="1">
      <c r="B12" s="40" t="s">
        <v>329</v>
      </c>
      <c r="C12" s="13">
        <v>1</v>
      </c>
      <c r="D12" s="5">
        <v>2.7027027027027026</v>
      </c>
    </row>
    <row r="13" spans="2:4" ht="18" customHeight="1">
      <c r="B13" s="40" t="s">
        <v>315</v>
      </c>
      <c r="C13" s="13">
        <v>2</v>
      </c>
      <c r="D13" s="5">
        <v>5.4054054054054053</v>
      </c>
    </row>
    <row r="14" spans="2:4" ht="18" customHeight="1">
      <c r="B14" s="40" t="s">
        <v>68</v>
      </c>
      <c r="C14" s="13">
        <v>3</v>
      </c>
      <c r="D14" s="5">
        <v>8.1081081081081088</v>
      </c>
    </row>
    <row r="15" spans="2:4" ht="18" customHeight="1">
      <c r="B15" s="89" t="s">
        <v>93</v>
      </c>
      <c r="C15" s="14">
        <v>37</v>
      </c>
      <c r="D15" s="15">
        <v>100</v>
      </c>
    </row>
    <row r="16" spans="2:4" ht="18" customHeight="1">
      <c r="B16" s="186" t="s">
        <v>831</v>
      </c>
      <c r="C16" s="187"/>
      <c r="D16" s="187"/>
    </row>
    <row r="17" spans="2:4" ht="18" customHeight="1">
      <c r="B17" s="188"/>
      <c r="C17" s="188"/>
      <c r="D17" s="188"/>
    </row>
    <row r="18" spans="2:4" ht="18" customHeight="1"/>
    <row r="19" spans="2:4" ht="18" customHeight="1">
      <c r="B19" s="40" t="s">
        <v>768</v>
      </c>
    </row>
    <row r="20" spans="2:4" ht="18" customHeight="1"/>
    <row r="21" spans="2:4" s="40" customFormat="1" ht="18" customHeight="1">
      <c r="B21" s="89" t="s">
        <v>447</v>
      </c>
      <c r="C21" s="92" t="s">
        <v>109</v>
      </c>
      <c r="D21" s="86" t="s">
        <v>757</v>
      </c>
    </row>
    <row r="22" spans="2:4" ht="18" customHeight="1">
      <c r="B22" s="40" t="s">
        <v>330</v>
      </c>
      <c r="C22" s="13">
        <v>2</v>
      </c>
      <c r="D22" s="5">
        <v>5.4054054054054053</v>
      </c>
    </row>
    <row r="23" spans="2:4" ht="18" customHeight="1">
      <c r="B23" s="40" t="s">
        <v>331</v>
      </c>
      <c r="C23" s="13">
        <v>1</v>
      </c>
      <c r="D23" s="5">
        <v>2.7027027027027026</v>
      </c>
    </row>
    <row r="24" spans="2:4" ht="18" customHeight="1">
      <c r="B24" s="40" t="s">
        <v>332</v>
      </c>
      <c r="C24" s="13">
        <v>3</v>
      </c>
      <c r="D24" s="5">
        <v>8.1081081081081088</v>
      </c>
    </row>
    <row r="25" spans="2:4" ht="18" customHeight="1">
      <c r="B25" s="40" t="s">
        <v>333</v>
      </c>
      <c r="C25" s="13">
        <v>6</v>
      </c>
      <c r="D25" s="5">
        <v>16.216216216216218</v>
      </c>
    </row>
    <row r="26" spans="2:4" ht="18" customHeight="1">
      <c r="B26" s="40" t="s">
        <v>334</v>
      </c>
      <c r="C26" s="13">
        <v>7</v>
      </c>
      <c r="D26" s="5">
        <v>18.918918918918919</v>
      </c>
    </row>
    <row r="27" spans="2:4" ht="18" customHeight="1">
      <c r="B27" s="40" t="s">
        <v>335</v>
      </c>
      <c r="C27" s="13">
        <v>0</v>
      </c>
      <c r="D27" s="5">
        <v>0</v>
      </c>
    </row>
    <row r="28" spans="2:4" ht="18" customHeight="1">
      <c r="B28" s="40" t="s">
        <v>336</v>
      </c>
      <c r="C28" s="13">
        <v>6</v>
      </c>
      <c r="D28" s="5">
        <v>16.216216216216218</v>
      </c>
    </row>
    <row r="29" spans="2:4" ht="18" customHeight="1">
      <c r="B29" s="40" t="s">
        <v>337</v>
      </c>
      <c r="C29" s="13">
        <v>1</v>
      </c>
      <c r="D29" s="5">
        <v>2.7027027027027026</v>
      </c>
    </row>
    <row r="30" spans="2:4" ht="18" customHeight="1">
      <c r="B30" s="40" t="s">
        <v>338</v>
      </c>
      <c r="C30" s="13">
        <v>2</v>
      </c>
      <c r="D30" s="5">
        <v>5.4054054054054053</v>
      </c>
    </row>
    <row r="31" spans="2:4" ht="18" customHeight="1">
      <c r="B31" s="40" t="s">
        <v>339</v>
      </c>
      <c r="C31" s="13">
        <v>1</v>
      </c>
      <c r="D31" s="5">
        <v>2.7027027027027026</v>
      </c>
    </row>
    <row r="32" spans="2:4" ht="18" customHeight="1">
      <c r="B32" s="40" t="s">
        <v>340</v>
      </c>
      <c r="C32" s="13">
        <v>0</v>
      </c>
      <c r="D32" s="5">
        <v>0</v>
      </c>
    </row>
    <row r="33" spans="2:4" ht="18" customHeight="1">
      <c r="B33" s="40" t="s">
        <v>341</v>
      </c>
      <c r="C33" s="13">
        <v>0</v>
      </c>
      <c r="D33" s="5">
        <v>0</v>
      </c>
    </row>
    <row r="34" spans="2:4" ht="18" customHeight="1">
      <c r="B34" s="40" t="s">
        <v>342</v>
      </c>
      <c r="C34" s="13">
        <v>4</v>
      </c>
      <c r="D34" s="5">
        <v>10.810810810810811</v>
      </c>
    </row>
    <row r="35" spans="2:4" ht="18" customHeight="1">
      <c r="B35" s="40" t="s">
        <v>315</v>
      </c>
      <c r="C35" s="13">
        <v>0</v>
      </c>
      <c r="D35" s="5">
        <v>0</v>
      </c>
    </row>
    <row r="36" spans="2:4" ht="18" customHeight="1">
      <c r="B36" s="40" t="s">
        <v>68</v>
      </c>
      <c r="C36" s="13">
        <v>4</v>
      </c>
      <c r="D36" s="5">
        <v>10.810810810810811</v>
      </c>
    </row>
    <row r="37" spans="2:4" ht="18" customHeight="1">
      <c r="B37" s="89" t="s">
        <v>93</v>
      </c>
      <c r="C37" s="14">
        <v>37</v>
      </c>
      <c r="D37" s="15">
        <v>100</v>
      </c>
    </row>
    <row r="38" spans="2:4" ht="18" customHeight="1">
      <c r="B38" s="186" t="s">
        <v>831</v>
      </c>
      <c r="C38" s="186"/>
      <c r="D38" s="186"/>
    </row>
    <row r="39" spans="2:4" ht="18" customHeight="1">
      <c r="B39" s="189"/>
      <c r="C39" s="189"/>
      <c r="D39" s="189"/>
    </row>
    <row r="40" spans="2:4" ht="18" customHeight="1"/>
    <row r="41" spans="2:4" s="40" customFormat="1" ht="18" customHeight="1">
      <c r="B41" s="89" t="s">
        <v>108</v>
      </c>
      <c r="C41" s="92" t="s">
        <v>109</v>
      </c>
      <c r="D41" s="86" t="s">
        <v>757</v>
      </c>
    </row>
    <row r="42" spans="2:4" ht="18" customHeight="1">
      <c r="B42" s="40" t="s">
        <v>535</v>
      </c>
      <c r="C42" s="13">
        <v>6</v>
      </c>
      <c r="D42" s="5">
        <v>16.216216216216218</v>
      </c>
    </row>
    <row r="43" spans="2:4" ht="18" customHeight="1">
      <c r="B43" s="40" t="s">
        <v>701</v>
      </c>
      <c r="C43" s="13">
        <v>3</v>
      </c>
      <c r="D43" s="5">
        <v>8.1081081081081088</v>
      </c>
    </row>
    <row r="44" spans="2:4" ht="18" customHeight="1">
      <c r="B44" s="40" t="s">
        <v>702</v>
      </c>
      <c r="C44" s="13">
        <v>4</v>
      </c>
      <c r="D44" s="5">
        <v>10.810810810810811</v>
      </c>
    </row>
    <row r="45" spans="2:4" ht="18" customHeight="1">
      <c r="B45" s="40" t="s">
        <v>703</v>
      </c>
      <c r="C45" s="13">
        <v>0</v>
      </c>
      <c r="D45" s="5">
        <v>0</v>
      </c>
    </row>
    <row r="46" spans="2:4" ht="18" customHeight="1">
      <c r="B46" s="40" t="s">
        <v>704</v>
      </c>
      <c r="C46" s="13">
        <v>3</v>
      </c>
      <c r="D46" s="5">
        <v>8.1081081081081088</v>
      </c>
    </row>
    <row r="47" spans="2:4" ht="18" customHeight="1">
      <c r="B47" s="40" t="s">
        <v>705</v>
      </c>
      <c r="C47" s="13">
        <v>4</v>
      </c>
      <c r="D47" s="5">
        <v>10.810810810810811</v>
      </c>
    </row>
    <row r="48" spans="2:4" ht="18" customHeight="1">
      <c r="B48" s="40" t="s">
        <v>706</v>
      </c>
      <c r="C48" s="13">
        <v>6</v>
      </c>
      <c r="D48" s="5">
        <v>16.216216216216218</v>
      </c>
    </row>
    <row r="49" spans="2:4" ht="18" customHeight="1">
      <c r="B49" s="40" t="s">
        <v>707</v>
      </c>
      <c r="C49" s="13">
        <v>1</v>
      </c>
      <c r="D49" s="5">
        <v>2.7027027027027026</v>
      </c>
    </row>
    <row r="50" spans="2:4" ht="18" customHeight="1">
      <c r="B50" s="40" t="s">
        <v>708</v>
      </c>
      <c r="C50" s="13">
        <v>2</v>
      </c>
      <c r="D50" s="5">
        <v>5.4054054054054053</v>
      </c>
    </row>
    <row r="51" spans="2:4" ht="18" customHeight="1">
      <c r="B51" s="40" t="s">
        <v>709</v>
      </c>
      <c r="C51" s="13">
        <v>1</v>
      </c>
      <c r="D51" s="5">
        <v>2.7027027027027026</v>
      </c>
    </row>
    <row r="52" spans="2:4" ht="18" customHeight="1">
      <c r="B52" s="40" t="s">
        <v>710</v>
      </c>
      <c r="C52" s="13">
        <v>0</v>
      </c>
      <c r="D52" s="5">
        <v>0</v>
      </c>
    </row>
    <row r="53" spans="2:4" ht="18" customHeight="1">
      <c r="B53" s="40" t="s">
        <v>536</v>
      </c>
      <c r="C53" s="13">
        <v>0</v>
      </c>
      <c r="D53" s="5">
        <v>0</v>
      </c>
    </row>
    <row r="54" spans="2:4" ht="18" customHeight="1">
      <c r="B54" s="40" t="s">
        <v>481</v>
      </c>
      <c r="C54" s="13">
        <v>7</v>
      </c>
      <c r="D54" s="5">
        <v>18.918918918918919</v>
      </c>
    </row>
    <row r="55" spans="2:4" ht="18" customHeight="1">
      <c r="B55" s="89" t="s">
        <v>482</v>
      </c>
      <c r="C55" s="14">
        <v>37</v>
      </c>
      <c r="D55" s="15">
        <v>100</v>
      </c>
    </row>
    <row r="56" spans="2:4" ht="18" customHeight="1">
      <c r="B56" s="186" t="s">
        <v>831</v>
      </c>
      <c r="C56" s="186"/>
      <c r="D56" s="186"/>
    </row>
    <row r="57" spans="2:4" ht="18" customHeight="1">
      <c r="B57" s="189"/>
      <c r="C57" s="189"/>
      <c r="D57" s="189"/>
    </row>
    <row r="58" spans="2:4" ht="18" customHeight="1"/>
    <row r="59" spans="2:4" ht="18" customHeight="1">
      <c r="B59" s="40" t="s">
        <v>538</v>
      </c>
    </row>
    <row r="60" spans="2:4" ht="18" customHeight="1"/>
    <row r="61" spans="2:4" s="40" customFormat="1" ht="18" customHeight="1">
      <c r="B61" s="89" t="s">
        <v>539</v>
      </c>
      <c r="C61" s="92" t="s">
        <v>109</v>
      </c>
      <c r="D61" s="86" t="s">
        <v>767</v>
      </c>
    </row>
    <row r="62" spans="2:4" ht="18" customHeight="1">
      <c r="B62" s="40" t="s">
        <v>505</v>
      </c>
      <c r="C62" s="13">
        <v>2</v>
      </c>
      <c r="D62" s="5">
        <v>0.56657223796033995</v>
      </c>
    </row>
    <row r="63" spans="2:4" ht="18" customHeight="1">
      <c r="B63" s="40" t="s">
        <v>652</v>
      </c>
      <c r="C63" s="26">
        <v>14</v>
      </c>
      <c r="D63" s="5">
        <v>3.9660056657223794</v>
      </c>
    </row>
    <row r="64" spans="2:4" ht="18" customHeight="1">
      <c r="B64" s="40" t="s">
        <v>711</v>
      </c>
      <c r="C64" s="26">
        <v>16</v>
      </c>
      <c r="D64" s="5">
        <v>4.5325779036827196</v>
      </c>
    </row>
    <row r="65" spans="2:4" ht="18" customHeight="1">
      <c r="B65" s="40" t="s">
        <v>712</v>
      </c>
      <c r="C65" s="26">
        <v>16</v>
      </c>
      <c r="D65" s="5">
        <v>4.5325779036827196</v>
      </c>
    </row>
    <row r="66" spans="2:4" ht="18" customHeight="1">
      <c r="B66" s="40" t="s">
        <v>713</v>
      </c>
      <c r="C66" s="26">
        <v>19</v>
      </c>
      <c r="D66" s="5">
        <v>5.382436260623229</v>
      </c>
    </row>
    <row r="67" spans="2:4" ht="18" customHeight="1">
      <c r="B67" s="40" t="s">
        <v>714</v>
      </c>
      <c r="C67" s="26">
        <v>29</v>
      </c>
      <c r="D67" s="5">
        <v>8.2152974504249308</v>
      </c>
    </row>
    <row r="68" spans="2:4" ht="18" customHeight="1">
      <c r="B68" s="40" t="s">
        <v>715</v>
      </c>
      <c r="C68" s="26">
        <v>12</v>
      </c>
      <c r="D68" s="5">
        <v>3.3994334277620402</v>
      </c>
    </row>
    <row r="69" spans="2:4" ht="18" customHeight="1">
      <c r="B69" s="40" t="s">
        <v>716</v>
      </c>
      <c r="C69" s="26">
        <v>33</v>
      </c>
      <c r="D69" s="5">
        <v>9.3484419263456093</v>
      </c>
    </row>
    <row r="70" spans="2:4" ht="18" customHeight="1">
      <c r="B70" s="40" t="s">
        <v>717</v>
      </c>
      <c r="C70" s="26">
        <v>34</v>
      </c>
      <c r="D70" s="5">
        <v>9.6317280453257776</v>
      </c>
    </row>
    <row r="71" spans="2:4" ht="18" customHeight="1">
      <c r="B71" s="40" t="s">
        <v>718</v>
      </c>
      <c r="C71" s="26">
        <v>91</v>
      </c>
      <c r="D71" s="5">
        <v>25.779036827195469</v>
      </c>
    </row>
    <row r="72" spans="2:4" ht="18" customHeight="1">
      <c r="B72" s="40" t="s">
        <v>719</v>
      </c>
      <c r="C72" s="26">
        <v>31</v>
      </c>
      <c r="D72" s="5">
        <v>8.7818696883852692</v>
      </c>
    </row>
    <row r="73" spans="2:4" ht="18" customHeight="1">
      <c r="B73" s="40" t="s">
        <v>720</v>
      </c>
      <c r="C73" s="26">
        <v>20</v>
      </c>
      <c r="D73" s="5">
        <v>5.6657223796034</v>
      </c>
    </row>
    <row r="74" spans="2:4" ht="18" customHeight="1">
      <c r="B74" s="40" t="s">
        <v>653</v>
      </c>
      <c r="C74" s="26">
        <v>21</v>
      </c>
      <c r="D74" s="5">
        <v>5.9490084985835701</v>
      </c>
    </row>
    <row r="75" spans="2:4" ht="18" customHeight="1">
      <c r="B75" s="40" t="s">
        <v>481</v>
      </c>
      <c r="C75" s="26">
        <v>15</v>
      </c>
      <c r="D75" s="5">
        <v>4.2492917847025495</v>
      </c>
    </row>
    <row r="76" spans="2:4" ht="18" customHeight="1">
      <c r="B76" s="89" t="s">
        <v>482</v>
      </c>
      <c r="C76" s="14">
        <v>353</v>
      </c>
      <c r="D76" s="15">
        <v>100</v>
      </c>
    </row>
    <row r="77" spans="2:4" ht="18" customHeight="1">
      <c r="B77" s="87"/>
      <c r="C77" s="3"/>
      <c r="D77" s="18"/>
    </row>
    <row r="78" spans="2:4" ht="18" customHeight="1">
      <c r="B78" s="101"/>
      <c r="C78" s="107" t="s">
        <v>114</v>
      </c>
    </row>
    <row r="79" spans="2:4" ht="18" customHeight="1">
      <c r="B79" s="102" t="s">
        <v>502</v>
      </c>
      <c r="C79" s="4">
        <v>33.4</v>
      </c>
    </row>
    <row r="80" spans="2:4" ht="18" customHeight="1">
      <c r="B80" s="87" t="s">
        <v>503</v>
      </c>
      <c r="C80" s="8">
        <v>15.6</v>
      </c>
    </row>
    <row r="81" spans="2:4" ht="18" customHeight="1">
      <c r="B81" s="87" t="s">
        <v>491</v>
      </c>
      <c r="C81" s="8">
        <v>33.6</v>
      </c>
    </row>
    <row r="82" spans="2:4" ht="18" customHeight="1">
      <c r="B82" s="103" t="s">
        <v>492</v>
      </c>
      <c r="C82" s="9">
        <v>15.5</v>
      </c>
    </row>
    <row r="83" spans="2:4" ht="18" customHeight="1"/>
    <row r="84" spans="2:4" ht="18" customHeight="1">
      <c r="B84" s="189" t="s">
        <v>832</v>
      </c>
      <c r="C84" s="189"/>
      <c r="D84" s="189"/>
    </row>
    <row r="85" spans="2:4" ht="18" customHeight="1">
      <c r="B85" s="189"/>
      <c r="C85" s="189"/>
      <c r="D85" s="189"/>
    </row>
    <row r="86" spans="2:4" ht="18" customHeight="1"/>
    <row r="87" spans="2:4" ht="18" customHeight="1"/>
    <row r="88" spans="2:4" ht="18" customHeight="1"/>
    <row r="89" spans="2:4" ht="18" customHeight="1"/>
    <row r="90" spans="2:4" ht="18" customHeight="1"/>
    <row r="91" spans="2:4" ht="18" customHeight="1"/>
    <row r="92" spans="2:4" ht="18" customHeight="1"/>
    <row r="93" spans="2:4" ht="18" customHeight="1"/>
    <row r="94" spans="2:4" ht="18" customHeight="1"/>
    <row r="95" spans="2:4" ht="18" customHeight="1"/>
    <row r="96" spans="2:4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</sheetData>
  <mergeCells count="4">
    <mergeCell ref="B16:D17"/>
    <mergeCell ref="B38:D39"/>
    <mergeCell ref="B56:D57"/>
    <mergeCell ref="B84:D85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2　就労・求職状況について</oddHeader>
    <oddFooter>&amp;C&amp;"HG丸ｺﾞｼｯｸM-PRO,標準"&amp;10&amp;P　/　5　(問2-15～17)</oddFooter>
  </headerFooter>
  <rowBreaks count="2" manualBreakCount="2">
    <brk id="17" max="4" man="1"/>
    <brk id="57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1">
    <tabColor rgb="FF00B050"/>
  </sheetPr>
  <dimension ref="A1:J282"/>
  <sheetViews>
    <sheetView zoomScale="70" zoomScaleNormal="70" zoomScaleSheetLayoutView="50" workbookViewId="0"/>
  </sheetViews>
  <sheetFormatPr defaultRowHeight="13.5"/>
  <cols>
    <col min="1" max="1" width="34.625" style="40" customWidth="1"/>
    <col min="2" max="4" width="9" style="1" customWidth="1"/>
    <col min="6" max="6" width="9" customWidth="1"/>
  </cols>
  <sheetData>
    <row r="1" spans="1:4" ht="18" customHeight="1">
      <c r="A1" s="40" t="s">
        <v>540</v>
      </c>
    </row>
    <row r="2" spans="1:4" ht="18" customHeight="1"/>
    <row r="3" spans="1:4" s="40" customFormat="1" ht="18" customHeight="1">
      <c r="A3" s="89"/>
      <c r="B3" s="92" t="s">
        <v>109</v>
      </c>
      <c r="C3" s="86" t="s">
        <v>757</v>
      </c>
    </row>
    <row r="4" spans="1:4" ht="18" customHeight="1">
      <c r="A4" s="40" t="s">
        <v>403</v>
      </c>
      <c r="B4" s="13">
        <v>61</v>
      </c>
      <c r="C4" s="5">
        <f>B4/704*100</f>
        <v>8.6647727272727284</v>
      </c>
      <c r="D4"/>
    </row>
    <row r="5" spans="1:4" ht="18" customHeight="1">
      <c r="A5" s="40" t="s">
        <v>404</v>
      </c>
      <c r="B5" s="13">
        <v>599</v>
      </c>
      <c r="C5" s="5">
        <f t="shared" ref="C5:C6" si="0">B5/704*100</f>
        <v>85.085227272727266</v>
      </c>
      <c r="D5"/>
    </row>
    <row r="6" spans="1:4" ht="18" customHeight="1">
      <c r="A6" s="40" t="s">
        <v>68</v>
      </c>
      <c r="B6" s="13">
        <v>44</v>
      </c>
      <c r="C6" s="5">
        <f t="shared" si="0"/>
        <v>6.25</v>
      </c>
      <c r="D6"/>
    </row>
    <row r="7" spans="1:4" ht="18" customHeight="1">
      <c r="A7" s="89" t="s">
        <v>93</v>
      </c>
      <c r="B7" s="14">
        <v>704</v>
      </c>
      <c r="C7" s="15">
        <v>100</v>
      </c>
      <c r="D7"/>
    </row>
    <row r="8" spans="1:4" ht="18" customHeight="1"/>
    <row r="9" spans="1:4" ht="18" customHeight="1">
      <c r="A9" s="40" t="s">
        <v>541</v>
      </c>
    </row>
    <row r="10" spans="1:4" ht="18" customHeight="1"/>
    <row r="11" spans="1:4" s="40" customFormat="1" ht="18" customHeight="1">
      <c r="A11" s="89"/>
      <c r="B11" s="92" t="s">
        <v>109</v>
      </c>
      <c r="C11" s="86" t="s">
        <v>757</v>
      </c>
    </row>
    <row r="12" spans="1:4" ht="18" customHeight="1">
      <c r="A12" s="40" t="s">
        <v>769</v>
      </c>
      <c r="B12" s="13">
        <v>10</v>
      </c>
      <c r="C12" s="5">
        <f>B12/61*100</f>
        <v>16.393442622950818</v>
      </c>
      <c r="D12"/>
    </row>
    <row r="13" spans="1:4" ht="18" customHeight="1">
      <c r="A13" s="40" t="s">
        <v>659</v>
      </c>
      <c r="B13" s="13">
        <v>5</v>
      </c>
      <c r="C13" s="5">
        <f t="shared" ref="C13:C20" si="1">B13/61*100</f>
        <v>8.1967213114754092</v>
      </c>
      <c r="D13"/>
    </row>
    <row r="14" spans="1:4" ht="18" customHeight="1">
      <c r="A14" s="40" t="s">
        <v>660</v>
      </c>
      <c r="B14" s="13">
        <v>5</v>
      </c>
      <c r="C14" s="5">
        <f t="shared" si="1"/>
        <v>8.1967213114754092</v>
      </c>
      <c r="D14"/>
    </row>
    <row r="15" spans="1:4" ht="18" customHeight="1">
      <c r="A15" s="40" t="s">
        <v>731</v>
      </c>
      <c r="B15" s="13">
        <v>8</v>
      </c>
      <c r="C15" s="5">
        <f t="shared" si="1"/>
        <v>13.114754098360656</v>
      </c>
      <c r="D15"/>
    </row>
    <row r="16" spans="1:4" ht="18" customHeight="1">
      <c r="A16" s="40" t="s">
        <v>732</v>
      </c>
      <c r="B16" s="13">
        <v>6</v>
      </c>
      <c r="C16" s="5">
        <f t="shared" si="1"/>
        <v>9.8360655737704921</v>
      </c>
      <c r="D16"/>
    </row>
    <row r="17" spans="1:4" ht="18" customHeight="1">
      <c r="A17" s="40" t="s">
        <v>733</v>
      </c>
      <c r="B17" s="13">
        <v>4</v>
      </c>
      <c r="C17" s="5">
        <f t="shared" si="1"/>
        <v>6.557377049180328</v>
      </c>
      <c r="D17"/>
    </row>
    <row r="18" spans="1:4" ht="18" customHeight="1">
      <c r="A18" s="40" t="s">
        <v>661</v>
      </c>
      <c r="B18" s="13">
        <v>9</v>
      </c>
      <c r="C18" s="5">
        <f t="shared" si="1"/>
        <v>14.754098360655737</v>
      </c>
      <c r="D18"/>
    </row>
    <row r="19" spans="1:4" ht="18" customHeight="1">
      <c r="A19" s="40" t="s">
        <v>68</v>
      </c>
      <c r="B19" s="13">
        <v>12</v>
      </c>
      <c r="C19" s="5">
        <f t="shared" si="1"/>
        <v>19.672131147540984</v>
      </c>
      <c r="D19"/>
    </row>
    <row r="20" spans="1:4" ht="18" customHeight="1">
      <c r="A20" s="40" t="s">
        <v>147</v>
      </c>
      <c r="B20" s="13">
        <v>2</v>
      </c>
      <c r="C20" s="5">
        <f t="shared" si="1"/>
        <v>3.278688524590164</v>
      </c>
      <c r="D20"/>
    </row>
    <row r="21" spans="1:4" ht="18" customHeight="1">
      <c r="A21" s="89" t="s">
        <v>93</v>
      </c>
      <c r="B21" s="14">
        <f>SUM(B12:B20)</f>
        <v>61</v>
      </c>
      <c r="C21" s="15">
        <v>100</v>
      </c>
      <c r="D21"/>
    </row>
    <row r="22" spans="1:4" ht="18" customHeight="1"/>
    <row r="23" spans="1:4" ht="18" customHeight="1">
      <c r="A23" s="40" t="s">
        <v>662</v>
      </c>
    </row>
    <row r="24" spans="1:4" ht="18" customHeight="1">
      <c r="A24" s="101"/>
      <c r="B24" s="107" t="s">
        <v>405</v>
      </c>
    </row>
    <row r="25" spans="1:4" ht="18" customHeight="1">
      <c r="A25" s="102" t="s">
        <v>111</v>
      </c>
      <c r="B25" s="54" t="s">
        <v>851</v>
      </c>
      <c r="C25"/>
      <c r="D25"/>
    </row>
    <row r="26" spans="1:4" ht="18" customHeight="1">
      <c r="A26" s="103" t="s">
        <v>112</v>
      </c>
      <c r="B26" s="55" t="s">
        <v>852</v>
      </c>
      <c r="C26"/>
      <c r="D26"/>
    </row>
    <row r="27" spans="1:4" ht="18" customHeight="1">
      <c r="A27" s="16" t="s">
        <v>833</v>
      </c>
    </row>
    <row r="28" spans="1:4" ht="18" customHeight="1"/>
    <row r="29" spans="1:4" ht="18" customHeight="1">
      <c r="A29" s="40" t="s">
        <v>542</v>
      </c>
    </row>
    <row r="30" spans="1:4" ht="18" customHeight="1"/>
    <row r="31" spans="1:4" ht="18" customHeight="1">
      <c r="A31" s="89"/>
      <c r="B31" s="6"/>
      <c r="C31" s="92" t="s">
        <v>109</v>
      </c>
      <c r="D31" s="86" t="s">
        <v>757</v>
      </c>
    </row>
    <row r="32" spans="1:4" ht="35.1" customHeight="1">
      <c r="A32" s="40" t="s">
        <v>406</v>
      </c>
      <c r="C32" s="13">
        <v>314</v>
      </c>
      <c r="D32" s="5">
        <f>C32/604*100</f>
        <v>51.986754966887418</v>
      </c>
    </row>
    <row r="33" spans="1:10" ht="35.1" customHeight="1">
      <c r="A33" s="40" t="s">
        <v>407</v>
      </c>
      <c r="C33" s="13">
        <v>93</v>
      </c>
      <c r="D33" s="5">
        <f t="shared" ref="D33:D42" si="2">C33/604*100</f>
        <v>15.397350993377485</v>
      </c>
    </row>
    <row r="34" spans="1:10" ht="35.1" customHeight="1">
      <c r="A34" s="40" t="s">
        <v>408</v>
      </c>
      <c r="C34" s="13">
        <v>39</v>
      </c>
      <c r="D34" s="5">
        <f t="shared" si="2"/>
        <v>6.4569536423841054</v>
      </c>
    </row>
    <row r="35" spans="1:10" ht="35.1" customHeight="1">
      <c r="A35" s="40" t="s">
        <v>409</v>
      </c>
      <c r="C35" s="13">
        <v>141</v>
      </c>
      <c r="D35" s="5">
        <f t="shared" si="2"/>
        <v>23.344370860927153</v>
      </c>
    </row>
    <row r="36" spans="1:10" ht="35.1" customHeight="1">
      <c r="A36" s="40" t="s">
        <v>410</v>
      </c>
      <c r="C36" s="13">
        <v>23</v>
      </c>
      <c r="D36" s="5">
        <f t="shared" si="2"/>
        <v>3.8079470198675498</v>
      </c>
    </row>
    <row r="37" spans="1:10" ht="35.1" customHeight="1">
      <c r="A37" s="190" t="s">
        <v>411</v>
      </c>
      <c r="B37" s="191"/>
      <c r="C37" s="13">
        <v>65</v>
      </c>
      <c r="D37" s="5">
        <f t="shared" si="2"/>
        <v>10.76158940397351</v>
      </c>
    </row>
    <row r="38" spans="1:10" ht="35.1" customHeight="1">
      <c r="A38" s="40" t="s">
        <v>412</v>
      </c>
      <c r="C38" s="13">
        <v>27</v>
      </c>
      <c r="D38" s="5">
        <f t="shared" si="2"/>
        <v>4.4701986754966887</v>
      </c>
    </row>
    <row r="39" spans="1:10" ht="35.1" customHeight="1">
      <c r="A39" s="40" t="s">
        <v>413</v>
      </c>
      <c r="C39" s="13">
        <v>93</v>
      </c>
      <c r="D39" s="5">
        <f t="shared" si="2"/>
        <v>15.397350993377485</v>
      </c>
    </row>
    <row r="40" spans="1:10" ht="35.1" customHeight="1">
      <c r="A40" s="40" t="s">
        <v>414</v>
      </c>
      <c r="C40" s="13">
        <v>18</v>
      </c>
      <c r="D40" s="5">
        <f t="shared" si="2"/>
        <v>2.9801324503311259</v>
      </c>
    </row>
    <row r="41" spans="1:10" ht="35.1" customHeight="1">
      <c r="A41" s="40" t="s">
        <v>5</v>
      </c>
      <c r="C41" s="13">
        <v>68</v>
      </c>
      <c r="D41" s="5">
        <f t="shared" si="2"/>
        <v>11.258278145695364</v>
      </c>
    </row>
    <row r="42" spans="1:10" ht="35.1" customHeight="1">
      <c r="A42" s="40" t="s">
        <v>68</v>
      </c>
      <c r="C42" s="13">
        <v>23</v>
      </c>
      <c r="D42" s="5">
        <f t="shared" si="2"/>
        <v>3.8079470198675498</v>
      </c>
    </row>
    <row r="43" spans="1:10" ht="18" customHeight="1">
      <c r="A43" s="89" t="s">
        <v>93</v>
      </c>
      <c r="B43" s="6"/>
      <c r="C43" s="14">
        <v>907</v>
      </c>
      <c r="D43" s="15">
        <f>SUM(D32:D42)</f>
        <v>149.66887417218544</v>
      </c>
      <c r="H43" s="3"/>
    </row>
    <row r="44" spans="1:10" ht="18" customHeight="1">
      <c r="A44" s="89" t="s">
        <v>142</v>
      </c>
      <c r="B44" s="6"/>
      <c r="C44" s="14">
        <v>604</v>
      </c>
      <c r="D44" s="15">
        <v>100</v>
      </c>
      <c r="H44" s="3"/>
    </row>
    <row r="45" spans="1:10" ht="18" customHeight="1">
      <c r="E45" s="3"/>
      <c r="J45" s="3"/>
    </row>
    <row r="46" spans="1:10" ht="18" customHeight="1">
      <c r="A46" s="87" t="s">
        <v>143</v>
      </c>
      <c r="B46" s="40"/>
    </row>
    <row r="47" spans="1:10" s="40" customFormat="1" ht="18" customHeight="1">
      <c r="A47" s="89"/>
      <c r="B47" s="101"/>
      <c r="C47" s="115" t="s">
        <v>115</v>
      </c>
      <c r="D47" s="116" t="s">
        <v>144</v>
      </c>
    </row>
    <row r="48" spans="1:10" ht="18" customHeight="1">
      <c r="A48" s="40" t="s">
        <v>415</v>
      </c>
      <c r="B48" s="40"/>
      <c r="C48" s="13">
        <v>42</v>
      </c>
      <c r="D48" s="5">
        <f t="shared" ref="D48:D54" si="3">C48/604*100</f>
        <v>6.9536423841059598</v>
      </c>
    </row>
    <row r="49" spans="1:4" ht="18" customHeight="1">
      <c r="A49" s="40" t="s">
        <v>416</v>
      </c>
      <c r="B49" s="40"/>
      <c r="C49" s="13">
        <v>10</v>
      </c>
      <c r="D49" s="5">
        <f t="shared" si="3"/>
        <v>1.6556291390728477</v>
      </c>
    </row>
    <row r="50" spans="1:4" ht="18" customHeight="1">
      <c r="A50" s="40" t="s">
        <v>417</v>
      </c>
      <c r="B50" s="40"/>
      <c r="C50" s="13">
        <v>7</v>
      </c>
      <c r="D50" s="5">
        <f t="shared" si="3"/>
        <v>1.1589403973509933</v>
      </c>
    </row>
    <row r="51" spans="1:4" ht="18" customHeight="1">
      <c r="A51" s="40" t="s">
        <v>418</v>
      </c>
      <c r="B51" s="40"/>
      <c r="C51" s="13">
        <v>1</v>
      </c>
      <c r="D51" s="5">
        <f t="shared" si="3"/>
        <v>0.16556291390728478</v>
      </c>
    </row>
    <row r="52" spans="1:4" ht="18" customHeight="1">
      <c r="A52" s="40" t="s">
        <v>419</v>
      </c>
      <c r="B52" s="40"/>
      <c r="C52" s="13">
        <v>4</v>
      </c>
      <c r="D52" s="5">
        <f t="shared" si="3"/>
        <v>0.66225165562913912</v>
      </c>
    </row>
    <row r="53" spans="1:4" ht="18" customHeight="1">
      <c r="A53" s="40" t="s">
        <v>420</v>
      </c>
      <c r="B53" s="40"/>
      <c r="C53" s="13">
        <v>1</v>
      </c>
      <c r="D53" s="5">
        <f t="shared" si="3"/>
        <v>0.16556291390728478</v>
      </c>
    </row>
    <row r="54" spans="1:4" ht="18" customHeight="1">
      <c r="A54" s="103" t="s">
        <v>147</v>
      </c>
      <c r="B54" s="103"/>
      <c r="C54" s="41">
        <v>3</v>
      </c>
      <c r="D54" s="53">
        <f t="shared" si="3"/>
        <v>0.49668874172185434</v>
      </c>
    </row>
    <row r="55" spans="1:4" ht="18" customHeight="1">
      <c r="A55" s="16" t="s">
        <v>834</v>
      </c>
      <c r="B55" s="16"/>
      <c r="C55" s="31"/>
      <c r="D55" s="31"/>
    </row>
    <row r="56" spans="1:4" ht="18" customHeight="1">
      <c r="A56" s="16"/>
      <c r="B56" s="31"/>
      <c r="C56" s="31"/>
      <c r="D56" s="31"/>
    </row>
    <row r="57" spans="1:4" ht="18" customHeight="1"/>
    <row r="58" spans="1:4" ht="18" customHeight="1"/>
    <row r="59" spans="1:4" ht="18" customHeight="1"/>
    <row r="60" spans="1:4" ht="18" customHeight="1"/>
    <row r="61" spans="1:4" ht="18" customHeight="1"/>
    <row r="62" spans="1:4" ht="18" customHeight="1"/>
    <row r="63" spans="1:4" ht="18" customHeight="1"/>
    <row r="64" spans="1: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</sheetData>
  <mergeCells count="1">
    <mergeCell ref="A37:B37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2　就労・求職状況について</oddHeader>
    <oddFooter>&amp;C&amp;"HG丸ｺﾞｼｯｸM-PRO,標準"&amp;10&amp;P　/　2　(問2-18～20)</oddFooter>
  </headerFooter>
  <rowBreaks count="1" manualBreakCount="1">
    <brk id="2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0">
    <tabColor rgb="FF00B050"/>
  </sheetPr>
  <dimension ref="A1:F300"/>
  <sheetViews>
    <sheetView zoomScale="70" zoomScaleNormal="70" workbookViewId="0"/>
  </sheetViews>
  <sheetFormatPr defaultRowHeight="13.5"/>
  <cols>
    <col min="1" max="1" width="34.625" style="40" customWidth="1"/>
  </cols>
  <sheetData>
    <row r="1" spans="1:6" ht="18" customHeight="1">
      <c r="A1" s="40" t="s">
        <v>543</v>
      </c>
    </row>
    <row r="2" spans="1:6" ht="18" customHeight="1"/>
    <row r="3" spans="1:6" s="40" customFormat="1" ht="18" customHeight="1">
      <c r="A3" s="89"/>
      <c r="B3" s="92" t="s">
        <v>109</v>
      </c>
      <c r="C3" s="86" t="s">
        <v>757</v>
      </c>
    </row>
    <row r="4" spans="1:6" ht="18" customHeight="1">
      <c r="A4" s="40" t="s">
        <v>391</v>
      </c>
      <c r="B4" s="13">
        <v>7</v>
      </c>
      <c r="C4" s="5">
        <f>B4/65*100</f>
        <v>10.76923076923077</v>
      </c>
    </row>
    <row r="5" spans="1:6" ht="18" customHeight="1">
      <c r="A5" s="40" t="s">
        <v>392</v>
      </c>
      <c r="B5" s="13">
        <v>14</v>
      </c>
      <c r="C5" s="5">
        <f t="shared" ref="C5:C16" si="0">B5/65*100</f>
        <v>21.53846153846154</v>
      </c>
    </row>
    <row r="6" spans="1:6" ht="18" customHeight="1">
      <c r="A6" s="40" t="s">
        <v>393</v>
      </c>
      <c r="B6" s="13">
        <v>8</v>
      </c>
      <c r="C6" s="5">
        <f t="shared" si="0"/>
        <v>12.307692307692308</v>
      </c>
    </row>
    <row r="7" spans="1:6" ht="18" customHeight="1">
      <c r="A7" s="40" t="s">
        <v>394</v>
      </c>
      <c r="B7" s="13">
        <v>7</v>
      </c>
      <c r="C7" s="5">
        <f t="shared" si="0"/>
        <v>10.76923076923077</v>
      </c>
      <c r="F7" s="23"/>
    </row>
    <row r="8" spans="1:6" ht="18" customHeight="1">
      <c r="A8" s="40" t="s">
        <v>395</v>
      </c>
      <c r="B8" s="13">
        <v>5</v>
      </c>
      <c r="C8" s="5">
        <f t="shared" si="0"/>
        <v>7.6923076923076925</v>
      </c>
      <c r="F8" s="23"/>
    </row>
    <row r="9" spans="1:6" ht="18" customHeight="1">
      <c r="A9" s="40" t="s">
        <v>396</v>
      </c>
      <c r="B9" s="13">
        <v>0</v>
      </c>
      <c r="C9" s="5">
        <f t="shared" si="0"/>
        <v>0</v>
      </c>
      <c r="F9" s="23"/>
    </row>
    <row r="10" spans="1:6" ht="18" customHeight="1">
      <c r="A10" s="40" t="s">
        <v>397</v>
      </c>
      <c r="B10" s="13">
        <v>20</v>
      </c>
      <c r="C10" s="5">
        <f t="shared" si="0"/>
        <v>30.76923076923077</v>
      </c>
      <c r="F10" s="23"/>
    </row>
    <row r="11" spans="1:6" ht="18" customHeight="1">
      <c r="A11" s="40" t="s">
        <v>398</v>
      </c>
      <c r="B11" s="13">
        <v>12</v>
      </c>
      <c r="C11" s="5">
        <f t="shared" si="0"/>
        <v>18.461538461538463</v>
      </c>
      <c r="F11" s="23"/>
    </row>
    <row r="12" spans="1:6" ht="18" customHeight="1">
      <c r="A12" s="40" t="s">
        <v>399</v>
      </c>
      <c r="B12" s="13">
        <v>17</v>
      </c>
      <c r="C12" s="5">
        <f t="shared" si="0"/>
        <v>26.153846153846157</v>
      </c>
      <c r="F12" s="23"/>
    </row>
    <row r="13" spans="1:6" ht="18" customHeight="1">
      <c r="A13" s="40" t="s">
        <v>400</v>
      </c>
      <c r="B13" s="13">
        <v>2</v>
      </c>
      <c r="C13" s="5">
        <f t="shared" si="0"/>
        <v>3.0769230769230771</v>
      </c>
      <c r="F13" s="32"/>
    </row>
    <row r="14" spans="1:6" ht="18" customHeight="1">
      <c r="A14" s="40" t="s">
        <v>401</v>
      </c>
      <c r="B14" s="13">
        <v>1</v>
      </c>
      <c r="C14" s="5">
        <f t="shared" si="0"/>
        <v>1.5384615384615385</v>
      </c>
      <c r="F14" s="23"/>
    </row>
    <row r="15" spans="1:6" ht="18" customHeight="1">
      <c r="A15" s="40" t="s">
        <v>5</v>
      </c>
      <c r="B15" s="13">
        <v>2</v>
      </c>
      <c r="C15" s="5">
        <f t="shared" si="0"/>
        <v>3.0769230769230771</v>
      </c>
      <c r="F15" s="32"/>
    </row>
    <row r="16" spans="1:6" ht="18" customHeight="1">
      <c r="A16" s="40" t="s">
        <v>147</v>
      </c>
      <c r="B16" s="13">
        <v>2</v>
      </c>
      <c r="C16" s="5">
        <f t="shared" si="0"/>
        <v>3.0769230769230771</v>
      </c>
      <c r="F16" s="32"/>
    </row>
    <row r="17" spans="1:6" ht="18" customHeight="1">
      <c r="A17" s="89" t="s">
        <v>93</v>
      </c>
      <c r="B17" s="14">
        <f>SUM(B4:B16)</f>
        <v>97</v>
      </c>
      <c r="C17" s="15">
        <f>SUM(C4:C16)</f>
        <v>149.23076923076923</v>
      </c>
      <c r="F17" s="33"/>
    </row>
    <row r="18" spans="1:6" ht="18" customHeight="1">
      <c r="A18" s="89" t="s">
        <v>142</v>
      </c>
      <c r="B18" s="14">
        <v>65</v>
      </c>
      <c r="C18" s="15">
        <v>100</v>
      </c>
      <c r="F18" s="33"/>
    </row>
    <row r="19" spans="1:6" ht="18" customHeight="1">
      <c r="B19" s="3"/>
      <c r="F19" s="33"/>
    </row>
    <row r="20" spans="1:6" ht="18" customHeight="1">
      <c r="A20" s="16" t="s">
        <v>143</v>
      </c>
      <c r="B20" s="3"/>
      <c r="C20" s="3"/>
      <c r="F20" s="32"/>
    </row>
    <row r="21" spans="1:6" s="40" customFormat="1" ht="18" customHeight="1">
      <c r="A21" s="101"/>
      <c r="B21" s="115" t="s">
        <v>115</v>
      </c>
      <c r="C21" s="116" t="s">
        <v>144</v>
      </c>
    </row>
    <row r="22" spans="1:6" ht="18" customHeight="1">
      <c r="A22" s="103" t="s">
        <v>402</v>
      </c>
      <c r="B22" s="41">
        <v>2</v>
      </c>
      <c r="C22" s="30">
        <f>B22/65*100</f>
        <v>3.0769230769230771</v>
      </c>
    </row>
    <row r="23" spans="1:6" ht="18" customHeight="1">
      <c r="A23" s="40" t="s">
        <v>835</v>
      </c>
    </row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2　就労・求職状況について</oddHeader>
    <oddFooter>&amp;C&amp;"HG丸ｺﾞｼｯｸM-PRO,標準"&amp;10&amp;P　/　1　(問2-21)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>
    <tabColor rgb="FF00B050"/>
  </sheetPr>
  <dimension ref="B1:P300"/>
  <sheetViews>
    <sheetView zoomScale="60" zoomScaleNormal="60" zoomScaleSheetLayoutView="50" workbookViewId="0"/>
  </sheetViews>
  <sheetFormatPr defaultRowHeight="13.5"/>
  <cols>
    <col min="1" max="1" width="4.625" style="139" customWidth="1"/>
    <col min="2" max="2" width="47.625" style="140" customWidth="1"/>
    <col min="3" max="3" width="9" style="139"/>
    <col min="4" max="4" width="9" style="139" customWidth="1"/>
    <col min="5" max="5" width="4.625" style="139" customWidth="1"/>
    <col min="6" max="6" width="27.375" style="140" customWidth="1"/>
    <col min="7" max="16" width="6.625" style="139" customWidth="1"/>
    <col min="17" max="17" width="4.625" style="139" customWidth="1"/>
    <col min="18" max="16384" width="9" style="139"/>
  </cols>
  <sheetData>
    <row r="1" spans="2:16" s="138" customFormat="1" ht="18" customHeight="1">
      <c r="B1" s="140" t="s">
        <v>544</v>
      </c>
      <c r="F1" s="140" t="s">
        <v>551</v>
      </c>
    </row>
    <row r="2" spans="2:16" ht="18" customHeight="1">
      <c r="B2" s="140" t="s">
        <v>478</v>
      </c>
      <c r="F2" s="140" t="s">
        <v>478</v>
      </c>
    </row>
    <row r="3" spans="2:16" ht="18" customHeight="1">
      <c r="B3" s="149" t="s">
        <v>478</v>
      </c>
      <c r="C3" s="141" t="s">
        <v>109</v>
      </c>
      <c r="D3" s="112" t="s">
        <v>757</v>
      </c>
      <c r="F3" s="170" t="s">
        <v>478</v>
      </c>
      <c r="G3" s="192" t="s">
        <v>364</v>
      </c>
      <c r="H3" s="193"/>
      <c r="I3" s="198" t="s">
        <v>365</v>
      </c>
      <c r="J3" s="199"/>
      <c r="K3" s="198" t="s">
        <v>366</v>
      </c>
      <c r="L3" s="199"/>
      <c r="M3" s="198" t="s">
        <v>367</v>
      </c>
      <c r="N3" s="199"/>
      <c r="O3" s="192" t="s">
        <v>368</v>
      </c>
      <c r="P3" s="204"/>
    </row>
    <row r="4" spans="2:16" ht="18" customHeight="1">
      <c r="B4" s="140" t="s">
        <v>545</v>
      </c>
      <c r="C4" s="26">
        <v>238</v>
      </c>
      <c r="D4" s="168">
        <f>C4/704*100</f>
        <v>33.80681818181818</v>
      </c>
      <c r="F4" s="88" t="s">
        <v>478</v>
      </c>
      <c r="G4" s="194"/>
      <c r="H4" s="195"/>
      <c r="I4" s="200"/>
      <c r="J4" s="201"/>
      <c r="K4" s="200"/>
      <c r="L4" s="201"/>
      <c r="M4" s="200"/>
      <c r="N4" s="201"/>
      <c r="O4" s="194"/>
      <c r="P4" s="205"/>
    </row>
    <row r="5" spans="2:16" ht="18" customHeight="1">
      <c r="B5" s="140" t="s">
        <v>546</v>
      </c>
      <c r="C5" s="26">
        <v>32</v>
      </c>
      <c r="D5" s="168">
        <f t="shared" ref="D5:D9" si="0">C5/704*100</f>
        <v>4.5454545454545459</v>
      </c>
      <c r="F5" s="88" t="s">
        <v>478</v>
      </c>
      <c r="G5" s="194"/>
      <c r="H5" s="195"/>
      <c r="I5" s="200"/>
      <c r="J5" s="201"/>
      <c r="K5" s="200"/>
      <c r="L5" s="201"/>
      <c r="M5" s="200"/>
      <c r="N5" s="201"/>
      <c r="O5" s="194"/>
      <c r="P5" s="205"/>
    </row>
    <row r="6" spans="2:16" ht="18" customHeight="1">
      <c r="B6" s="140" t="s">
        <v>547</v>
      </c>
      <c r="C6" s="26">
        <v>66</v>
      </c>
      <c r="D6" s="168">
        <f t="shared" si="0"/>
        <v>9.375</v>
      </c>
      <c r="F6" s="88" t="s">
        <v>478</v>
      </c>
      <c r="G6" s="194"/>
      <c r="H6" s="195"/>
      <c r="I6" s="200"/>
      <c r="J6" s="201"/>
      <c r="K6" s="200"/>
      <c r="L6" s="201"/>
      <c r="M6" s="200"/>
      <c r="N6" s="201"/>
      <c r="O6" s="194"/>
      <c r="P6" s="205"/>
    </row>
    <row r="7" spans="2:16" ht="18" customHeight="1">
      <c r="B7" s="140" t="s">
        <v>548</v>
      </c>
      <c r="C7" s="26">
        <v>291</v>
      </c>
      <c r="D7" s="168">
        <f t="shared" si="0"/>
        <v>41.335227272727273</v>
      </c>
      <c r="F7" s="118" t="s">
        <v>478</v>
      </c>
      <c r="G7" s="196"/>
      <c r="H7" s="197"/>
      <c r="I7" s="202"/>
      <c r="J7" s="203"/>
      <c r="K7" s="202"/>
      <c r="L7" s="203"/>
      <c r="M7" s="202"/>
      <c r="N7" s="203"/>
      <c r="O7" s="196"/>
      <c r="P7" s="206"/>
    </row>
    <row r="8" spans="2:16" ht="18" customHeight="1">
      <c r="B8" s="140" t="s">
        <v>481</v>
      </c>
      <c r="C8" s="26">
        <v>75</v>
      </c>
      <c r="D8" s="168">
        <f t="shared" si="0"/>
        <v>10.653409090909092</v>
      </c>
      <c r="F8" s="149" t="s">
        <v>478</v>
      </c>
      <c r="G8" s="113" t="s">
        <v>109</v>
      </c>
      <c r="H8" s="183" t="s">
        <v>757</v>
      </c>
      <c r="I8" s="112" t="s">
        <v>109</v>
      </c>
      <c r="J8" s="112" t="s">
        <v>757</v>
      </c>
      <c r="K8" s="113" t="s">
        <v>109</v>
      </c>
      <c r="L8" s="183" t="s">
        <v>757</v>
      </c>
      <c r="M8" s="112" t="s">
        <v>109</v>
      </c>
      <c r="N8" s="112" t="s">
        <v>757</v>
      </c>
      <c r="O8" s="113" t="s">
        <v>109</v>
      </c>
      <c r="P8" s="112" t="s">
        <v>757</v>
      </c>
    </row>
    <row r="9" spans="2:16" ht="18" customHeight="1">
      <c r="B9" s="140" t="s">
        <v>484</v>
      </c>
      <c r="C9" s="26">
        <v>2</v>
      </c>
      <c r="D9" s="168">
        <f t="shared" si="0"/>
        <v>0.28409090909090912</v>
      </c>
      <c r="F9" s="140" t="s">
        <v>483</v>
      </c>
      <c r="G9" s="163">
        <v>32</v>
      </c>
      <c r="H9" s="176">
        <f>G9/704*100</f>
        <v>4.5454545454545459</v>
      </c>
      <c r="I9" s="139">
        <v>120</v>
      </c>
      <c r="J9" s="176">
        <f>I9/704*100</f>
        <v>17.045454545454543</v>
      </c>
      <c r="K9" s="163">
        <v>53</v>
      </c>
      <c r="L9" s="176">
        <f>K9/704*100</f>
        <v>7.5284090909090908</v>
      </c>
      <c r="M9" s="139">
        <v>280</v>
      </c>
      <c r="N9" s="176">
        <f>M9/704*100</f>
        <v>39.772727272727273</v>
      </c>
      <c r="O9" s="163">
        <v>164</v>
      </c>
      <c r="P9" s="178">
        <f>O9/704*100</f>
        <v>23.295454545454543</v>
      </c>
    </row>
    <row r="10" spans="2:16" ht="18" customHeight="1">
      <c r="B10" s="149" t="s">
        <v>482</v>
      </c>
      <c r="C10" s="34">
        <f>SUM(C4:C9)</f>
        <v>704</v>
      </c>
      <c r="D10" s="169">
        <v>100</v>
      </c>
      <c r="F10" s="140" t="s">
        <v>688</v>
      </c>
      <c r="G10" s="163">
        <v>3</v>
      </c>
      <c r="H10" s="176">
        <f t="shared" ref="H10:J28" si="1">G10/704*100</f>
        <v>0.42613636363636359</v>
      </c>
      <c r="I10" s="139">
        <v>34</v>
      </c>
      <c r="J10" s="176">
        <f t="shared" si="1"/>
        <v>4.8295454545454541</v>
      </c>
      <c r="K10" s="163">
        <v>9</v>
      </c>
      <c r="L10" s="176">
        <f t="shared" ref="L10" si="2">K10/704*100</f>
        <v>1.2784090909090911</v>
      </c>
      <c r="M10" s="139">
        <v>5</v>
      </c>
      <c r="N10" s="176">
        <f t="shared" ref="N10" si="3">M10/704*100</f>
        <v>0.71022727272727271</v>
      </c>
      <c r="O10" s="163">
        <v>65</v>
      </c>
      <c r="P10" s="178">
        <f t="shared" ref="P10" si="4">O10/704*100</f>
        <v>9.232954545454545</v>
      </c>
    </row>
    <row r="11" spans="2:16" ht="18" customHeight="1">
      <c r="B11" s="140" t="s">
        <v>478</v>
      </c>
      <c r="F11" s="140" t="s">
        <v>689</v>
      </c>
      <c r="G11" s="163">
        <v>15</v>
      </c>
      <c r="H11" s="176">
        <f t="shared" si="1"/>
        <v>2.1306818181818179</v>
      </c>
      <c r="I11" s="139">
        <v>48</v>
      </c>
      <c r="J11" s="176">
        <f t="shared" si="1"/>
        <v>6.8181818181818175</v>
      </c>
      <c r="K11" s="163">
        <v>25</v>
      </c>
      <c r="L11" s="176">
        <f t="shared" ref="L11" si="5">K11/704*100</f>
        <v>3.5511363636363638</v>
      </c>
      <c r="M11" s="139">
        <v>4</v>
      </c>
      <c r="N11" s="176">
        <f t="shared" ref="N11" si="6">M11/704*100</f>
        <v>0.56818181818181823</v>
      </c>
      <c r="O11" s="163">
        <v>122</v>
      </c>
      <c r="P11" s="178">
        <f t="shared" ref="P11" si="7">O11/704*100</f>
        <v>17.329545454545457</v>
      </c>
    </row>
    <row r="12" spans="2:16" ht="18" customHeight="1">
      <c r="B12" s="140" t="s">
        <v>549</v>
      </c>
      <c r="C12" s="138"/>
      <c r="D12" s="138"/>
      <c r="F12" s="140" t="s">
        <v>690</v>
      </c>
      <c r="G12" s="163">
        <v>89</v>
      </c>
      <c r="H12" s="176">
        <f t="shared" si="1"/>
        <v>12.642045454545455</v>
      </c>
      <c r="I12" s="139">
        <v>50</v>
      </c>
      <c r="J12" s="176">
        <f t="shared" si="1"/>
        <v>7.1022727272727275</v>
      </c>
      <c r="K12" s="163">
        <v>198</v>
      </c>
      <c r="L12" s="176">
        <f t="shared" ref="L12" si="8">K12/704*100</f>
        <v>28.125</v>
      </c>
      <c r="M12" s="139">
        <v>4</v>
      </c>
      <c r="N12" s="176">
        <f t="shared" ref="N12" si="9">M12/704*100</f>
        <v>0.56818181818181823</v>
      </c>
      <c r="O12" s="163">
        <v>85</v>
      </c>
      <c r="P12" s="178">
        <f t="shared" ref="P12" si="10">O12/704*100</f>
        <v>12.073863636363637</v>
      </c>
    </row>
    <row r="13" spans="2:16" ht="18" customHeight="1">
      <c r="B13" s="140" t="s">
        <v>478</v>
      </c>
      <c r="F13" s="140" t="s">
        <v>691</v>
      </c>
      <c r="G13" s="163">
        <v>73</v>
      </c>
      <c r="H13" s="176">
        <f t="shared" si="1"/>
        <v>10.369318181818182</v>
      </c>
      <c r="I13" s="139">
        <v>45</v>
      </c>
      <c r="J13" s="176">
        <f t="shared" si="1"/>
        <v>6.3920454545454541</v>
      </c>
      <c r="K13" s="163">
        <v>85</v>
      </c>
      <c r="L13" s="176">
        <f t="shared" ref="L13" si="11">K13/704*100</f>
        <v>12.073863636363637</v>
      </c>
      <c r="M13" s="139">
        <v>3</v>
      </c>
      <c r="N13" s="176">
        <f t="shared" ref="N13" si="12">M13/704*100</f>
        <v>0.42613636363636359</v>
      </c>
      <c r="O13" s="163">
        <v>31</v>
      </c>
      <c r="P13" s="178">
        <f t="shared" ref="P13" si="13">O13/704*100</f>
        <v>4.4034090909090908</v>
      </c>
    </row>
    <row r="14" spans="2:16" ht="18" customHeight="1">
      <c r="B14" s="149" t="s">
        <v>539</v>
      </c>
      <c r="C14" s="141" t="s">
        <v>109</v>
      </c>
      <c r="D14" s="112" t="s">
        <v>757</v>
      </c>
      <c r="F14" s="140" t="s">
        <v>692</v>
      </c>
      <c r="G14" s="163">
        <v>68</v>
      </c>
      <c r="H14" s="176">
        <f t="shared" si="1"/>
        <v>9.6590909090909083</v>
      </c>
      <c r="I14" s="139">
        <v>40</v>
      </c>
      <c r="J14" s="176">
        <f t="shared" si="1"/>
        <v>5.6818181818181817</v>
      </c>
      <c r="K14" s="163">
        <v>55</v>
      </c>
      <c r="L14" s="176">
        <f t="shared" ref="L14" si="14">K14/704*100</f>
        <v>7.8125</v>
      </c>
      <c r="M14" s="139">
        <v>0</v>
      </c>
      <c r="N14" s="176">
        <f t="shared" ref="N14" si="15">M14/704*100</f>
        <v>0</v>
      </c>
      <c r="O14" s="163">
        <v>15</v>
      </c>
      <c r="P14" s="178">
        <f t="shared" ref="P14" si="16">O14/704*100</f>
        <v>2.1306818181818179</v>
      </c>
    </row>
    <row r="15" spans="2:16" ht="18" customHeight="1">
      <c r="B15" s="140" t="s">
        <v>505</v>
      </c>
      <c r="C15" s="156">
        <v>3</v>
      </c>
      <c r="D15" s="168">
        <f>C15/336*100</f>
        <v>0.89285714285714279</v>
      </c>
      <c r="F15" s="140" t="s">
        <v>693</v>
      </c>
      <c r="G15" s="163">
        <v>71</v>
      </c>
      <c r="H15" s="176">
        <f t="shared" si="1"/>
        <v>10.085227272727272</v>
      </c>
      <c r="I15" s="139">
        <v>26</v>
      </c>
      <c r="J15" s="176">
        <f t="shared" si="1"/>
        <v>3.6931818181818183</v>
      </c>
      <c r="K15" s="163">
        <v>43</v>
      </c>
      <c r="L15" s="176">
        <f t="shared" ref="L15" si="17">K15/704*100</f>
        <v>6.1079545454545459</v>
      </c>
      <c r="M15" s="139">
        <v>0</v>
      </c>
      <c r="N15" s="176">
        <f t="shared" ref="N15" si="18">M15/704*100</f>
        <v>0</v>
      </c>
      <c r="O15" s="163">
        <v>12</v>
      </c>
      <c r="P15" s="178">
        <f t="shared" ref="P15" si="19">O15/704*100</f>
        <v>1.7045454545454544</v>
      </c>
    </row>
    <row r="16" spans="2:16" ht="18" customHeight="1">
      <c r="B16" s="140" t="s">
        <v>652</v>
      </c>
      <c r="C16" s="26">
        <v>11</v>
      </c>
      <c r="D16" s="168">
        <f t="shared" ref="D16:D28" si="20">C16/336*100</f>
        <v>3.2738095238095242</v>
      </c>
      <c r="F16" s="140" t="s">
        <v>694</v>
      </c>
      <c r="G16" s="163">
        <v>57</v>
      </c>
      <c r="H16" s="176">
        <f t="shared" si="1"/>
        <v>8.0965909090909083</v>
      </c>
      <c r="I16" s="139">
        <v>26</v>
      </c>
      <c r="J16" s="176">
        <f t="shared" si="1"/>
        <v>3.6931818181818183</v>
      </c>
      <c r="K16" s="163">
        <v>23</v>
      </c>
      <c r="L16" s="176">
        <f t="shared" ref="L16" si="21">K16/704*100</f>
        <v>3.2670454545454546</v>
      </c>
      <c r="M16" s="139">
        <v>0</v>
      </c>
      <c r="N16" s="176">
        <f t="shared" ref="N16" si="22">M16/704*100</f>
        <v>0</v>
      </c>
      <c r="O16" s="163">
        <v>6</v>
      </c>
      <c r="P16" s="178">
        <f t="shared" ref="P16" si="23">O16/704*100</f>
        <v>0.85227272727272718</v>
      </c>
    </row>
    <row r="17" spans="2:16" ht="18" customHeight="1">
      <c r="B17" s="140" t="s">
        <v>771</v>
      </c>
      <c r="C17" s="26">
        <v>15</v>
      </c>
      <c r="D17" s="168">
        <f t="shared" si="20"/>
        <v>4.4642857142857144</v>
      </c>
      <c r="F17" s="140" t="s">
        <v>695</v>
      </c>
      <c r="G17" s="163">
        <v>70</v>
      </c>
      <c r="H17" s="176">
        <f t="shared" si="1"/>
        <v>9.9431818181818183</v>
      </c>
      <c r="I17" s="139">
        <v>27</v>
      </c>
      <c r="J17" s="176">
        <f t="shared" si="1"/>
        <v>3.8352272727272729</v>
      </c>
      <c r="K17" s="163">
        <v>29</v>
      </c>
      <c r="L17" s="176">
        <f t="shared" ref="L17" si="24">K17/704*100</f>
        <v>4.1193181818181817</v>
      </c>
      <c r="M17" s="139">
        <v>0</v>
      </c>
      <c r="N17" s="176">
        <f t="shared" ref="N17" si="25">M17/704*100</f>
        <v>0</v>
      </c>
      <c r="O17" s="163">
        <v>8</v>
      </c>
      <c r="P17" s="178">
        <f t="shared" ref="P17" si="26">O17/704*100</f>
        <v>1.1363636363636365</v>
      </c>
    </row>
    <row r="18" spans="2:16" ht="18" customHeight="1">
      <c r="B18" s="140" t="s">
        <v>712</v>
      </c>
      <c r="C18" s="26">
        <v>11</v>
      </c>
      <c r="D18" s="168">
        <f t="shared" si="20"/>
        <v>3.2738095238095242</v>
      </c>
      <c r="F18" s="140" t="s">
        <v>696</v>
      </c>
      <c r="G18" s="163">
        <v>54</v>
      </c>
      <c r="H18" s="176">
        <f t="shared" si="1"/>
        <v>7.6704545454545459</v>
      </c>
      <c r="I18" s="139">
        <v>17</v>
      </c>
      <c r="J18" s="176">
        <f t="shared" si="1"/>
        <v>2.4147727272727271</v>
      </c>
      <c r="K18" s="163">
        <v>15</v>
      </c>
      <c r="L18" s="176">
        <f t="shared" ref="L18" si="27">K18/704*100</f>
        <v>2.1306818181818179</v>
      </c>
      <c r="M18" s="139">
        <v>0</v>
      </c>
      <c r="N18" s="176">
        <f t="shared" ref="N18" si="28">M18/704*100</f>
        <v>0</v>
      </c>
      <c r="O18" s="163">
        <v>5</v>
      </c>
      <c r="P18" s="178">
        <f t="shared" ref="P18" si="29">O18/704*100</f>
        <v>0.71022727272727271</v>
      </c>
    </row>
    <row r="19" spans="2:16" ht="18" customHeight="1">
      <c r="B19" s="140" t="s">
        <v>713</v>
      </c>
      <c r="C19" s="26">
        <v>15</v>
      </c>
      <c r="D19" s="168">
        <f t="shared" si="20"/>
        <v>4.4642857142857144</v>
      </c>
      <c r="F19" s="140" t="s">
        <v>697</v>
      </c>
      <c r="G19" s="163">
        <v>31</v>
      </c>
      <c r="H19" s="176">
        <f t="shared" si="1"/>
        <v>4.4034090909090908</v>
      </c>
      <c r="I19" s="139">
        <v>16</v>
      </c>
      <c r="J19" s="176">
        <f t="shared" si="1"/>
        <v>2.2727272727272729</v>
      </c>
      <c r="K19" s="163">
        <v>8</v>
      </c>
      <c r="L19" s="176">
        <f t="shared" ref="L19" si="30">K19/704*100</f>
        <v>1.1363636363636365</v>
      </c>
      <c r="M19" s="139">
        <v>0</v>
      </c>
      <c r="N19" s="176">
        <f t="shared" ref="N19" si="31">M19/704*100</f>
        <v>0</v>
      </c>
      <c r="O19" s="163">
        <v>7</v>
      </c>
      <c r="P19" s="178">
        <f t="shared" ref="P19" si="32">O19/704*100</f>
        <v>0.99431818181818177</v>
      </c>
    </row>
    <row r="20" spans="2:16" ht="18" customHeight="1">
      <c r="B20" s="140" t="s">
        <v>714</v>
      </c>
      <c r="C20" s="26">
        <v>20</v>
      </c>
      <c r="D20" s="168">
        <f t="shared" si="20"/>
        <v>5.9523809523809517</v>
      </c>
      <c r="F20" s="140" t="s">
        <v>698</v>
      </c>
      <c r="G20" s="163">
        <v>20</v>
      </c>
      <c r="H20" s="176">
        <f t="shared" si="1"/>
        <v>2.8409090909090908</v>
      </c>
      <c r="I20" s="139">
        <v>6</v>
      </c>
      <c r="J20" s="176">
        <f t="shared" si="1"/>
        <v>0.85227272727272718</v>
      </c>
      <c r="K20" s="163">
        <v>2</v>
      </c>
      <c r="L20" s="176">
        <f t="shared" ref="L20" si="33">K20/704*100</f>
        <v>0.28409090909090912</v>
      </c>
      <c r="M20" s="139">
        <v>0</v>
      </c>
      <c r="N20" s="176">
        <f t="shared" ref="N20" si="34">M20/704*100</f>
        <v>0</v>
      </c>
      <c r="O20" s="163">
        <v>1</v>
      </c>
      <c r="P20" s="178">
        <f t="shared" ref="P20" si="35">O20/704*100</f>
        <v>0.14204545454545456</v>
      </c>
    </row>
    <row r="21" spans="2:16" ht="18" customHeight="1">
      <c r="B21" s="140" t="s">
        <v>715</v>
      </c>
      <c r="C21" s="26">
        <v>16</v>
      </c>
      <c r="D21" s="168">
        <f t="shared" si="20"/>
        <v>4.7619047619047619</v>
      </c>
      <c r="F21" s="140" t="s">
        <v>699</v>
      </c>
      <c r="G21" s="163">
        <v>10</v>
      </c>
      <c r="H21" s="176">
        <f t="shared" si="1"/>
        <v>1.4204545454545454</v>
      </c>
      <c r="I21" s="139">
        <v>7</v>
      </c>
      <c r="J21" s="176">
        <f t="shared" si="1"/>
        <v>0.99431818181818177</v>
      </c>
      <c r="K21" s="163">
        <v>0</v>
      </c>
      <c r="L21" s="176">
        <f t="shared" ref="L21" si="36">K21/704*100</f>
        <v>0</v>
      </c>
      <c r="M21" s="139">
        <v>0</v>
      </c>
      <c r="N21" s="176">
        <f t="shared" ref="N21" si="37">M21/704*100</f>
        <v>0</v>
      </c>
      <c r="O21" s="163">
        <v>0</v>
      </c>
      <c r="P21" s="178">
        <f t="shared" ref="P21" si="38">O21/704*100</f>
        <v>0</v>
      </c>
    </row>
    <row r="22" spans="2:16" ht="18" customHeight="1">
      <c r="B22" s="140" t="s">
        <v>716</v>
      </c>
      <c r="C22" s="26">
        <v>26</v>
      </c>
      <c r="D22" s="168">
        <f t="shared" si="20"/>
        <v>7.7380952380952381</v>
      </c>
      <c r="F22" s="140" t="s">
        <v>700</v>
      </c>
      <c r="G22" s="163">
        <v>6</v>
      </c>
      <c r="H22" s="176">
        <f t="shared" si="1"/>
        <v>0.85227272727272718</v>
      </c>
      <c r="I22" s="139">
        <v>3</v>
      </c>
      <c r="J22" s="176">
        <f t="shared" si="1"/>
        <v>0.42613636363636359</v>
      </c>
      <c r="K22" s="163">
        <v>0</v>
      </c>
      <c r="L22" s="176">
        <f t="shared" ref="L22" si="39">K22/704*100</f>
        <v>0</v>
      </c>
      <c r="M22" s="139">
        <v>0</v>
      </c>
      <c r="N22" s="176">
        <f t="shared" ref="N22" si="40">M22/704*100</f>
        <v>0</v>
      </c>
      <c r="O22" s="163">
        <v>0</v>
      </c>
      <c r="P22" s="178">
        <f t="shared" ref="P22" si="41">O22/704*100</f>
        <v>0</v>
      </c>
    </row>
    <row r="23" spans="2:16" ht="18" customHeight="1">
      <c r="B23" s="140" t="s">
        <v>717</v>
      </c>
      <c r="C23" s="26">
        <v>34</v>
      </c>
      <c r="D23" s="168">
        <f t="shared" si="20"/>
        <v>10.119047619047619</v>
      </c>
      <c r="F23" s="140" t="s">
        <v>809</v>
      </c>
      <c r="G23" s="163">
        <v>3</v>
      </c>
      <c r="H23" s="176">
        <f t="shared" si="1"/>
        <v>0.42613636363636359</v>
      </c>
      <c r="I23" s="139">
        <v>3</v>
      </c>
      <c r="J23" s="176">
        <f t="shared" si="1"/>
        <v>0.42613636363636359</v>
      </c>
      <c r="K23" s="163">
        <v>1</v>
      </c>
      <c r="L23" s="176">
        <f t="shared" ref="L23" si="42">K23/704*100</f>
        <v>0.14204545454545456</v>
      </c>
      <c r="M23" s="139">
        <v>0</v>
      </c>
      <c r="N23" s="176">
        <f t="shared" ref="N23" si="43">M23/704*100</f>
        <v>0</v>
      </c>
      <c r="O23" s="163">
        <v>1</v>
      </c>
      <c r="P23" s="178">
        <f t="shared" ref="P23" si="44">O23/704*100</f>
        <v>0.14204545454545456</v>
      </c>
    </row>
    <row r="24" spans="2:16" ht="18" customHeight="1">
      <c r="B24" s="140" t="s">
        <v>718</v>
      </c>
      <c r="C24" s="26">
        <v>88</v>
      </c>
      <c r="D24" s="168">
        <f t="shared" si="20"/>
        <v>26.190476190476193</v>
      </c>
      <c r="F24" s="140" t="s">
        <v>810</v>
      </c>
      <c r="G24" s="163">
        <v>3</v>
      </c>
      <c r="H24" s="176">
        <f t="shared" si="1"/>
        <v>0.42613636363636359</v>
      </c>
      <c r="I24" s="139">
        <v>1</v>
      </c>
      <c r="J24" s="176">
        <f t="shared" si="1"/>
        <v>0.14204545454545456</v>
      </c>
      <c r="K24" s="163">
        <v>0</v>
      </c>
      <c r="L24" s="176">
        <f t="shared" ref="L24" si="45">K24/704*100</f>
        <v>0</v>
      </c>
      <c r="M24" s="139">
        <v>0</v>
      </c>
      <c r="N24" s="176">
        <f t="shared" ref="N24" si="46">M24/704*100</f>
        <v>0</v>
      </c>
      <c r="O24" s="163">
        <v>1</v>
      </c>
      <c r="P24" s="178">
        <f t="shared" ref="P24" si="47">O24/704*100</f>
        <v>0.14204545454545456</v>
      </c>
    </row>
    <row r="25" spans="2:16" ht="18" customHeight="1">
      <c r="B25" s="140" t="s">
        <v>719</v>
      </c>
      <c r="C25" s="26">
        <v>37</v>
      </c>
      <c r="D25" s="168">
        <f>C25/336*100</f>
        <v>11.011904761904761</v>
      </c>
      <c r="F25" s="140" t="s">
        <v>811</v>
      </c>
      <c r="G25" s="163">
        <v>2</v>
      </c>
      <c r="H25" s="176">
        <f t="shared" si="1"/>
        <v>0.28409090909090912</v>
      </c>
      <c r="I25" s="139">
        <v>1</v>
      </c>
      <c r="J25" s="176">
        <f t="shared" si="1"/>
        <v>0.14204545454545456</v>
      </c>
      <c r="K25" s="163">
        <v>1</v>
      </c>
      <c r="L25" s="176">
        <f t="shared" ref="L25" si="48">K25/704*100</f>
        <v>0.14204545454545456</v>
      </c>
      <c r="M25" s="139">
        <v>0</v>
      </c>
      <c r="N25" s="176">
        <f t="shared" ref="N25" si="49">M25/704*100</f>
        <v>0</v>
      </c>
      <c r="O25" s="163">
        <v>6</v>
      </c>
      <c r="P25" s="178">
        <f t="shared" ref="P25" si="50">O25/704*100</f>
        <v>0.85227272727272718</v>
      </c>
    </row>
    <row r="26" spans="2:16" ht="18" customHeight="1">
      <c r="B26" s="140" t="s">
        <v>720</v>
      </c>
      <c r="C26" s="26">
        <v>26</v>
      </c>
      <c r="D26" s="168">
        <f t="shared" si="20"/>
        <v>7.7380952380952381</v>
      </c>
      <c r="F26" s="140" t="s">
        <v>812</v>
      </c>
      <c r="G26" s="163">
        <v>0</v>
      </c>
      <c r="H26" s="176">
        <f t="shared" si="1"/>
        <v>0</v>
      </c>
      <c r="I26" s="139">
        <v>0</v>
      </c>
      <c r="J26" s="176">
        <f t="shared" si="1"/>
        <v>0</v>
      </c>
      <c r="K26" s="163">
        <v>0</v>
      </c>
      <c r="L26" s="176">
        <f t="shared" ref="L26" si="51">K26/704*100</f>
        <v>0</v>
      </c>
      <c r="M26" s="139">
        <v>0</v>
      </c>
      <c r="N26" s="176">
        <f t="shared" ref="N26" si="52">M26/704*100</f>
        <v>0</v>
      </c>
      <c r="O26" s="163">
        <v>3</v>
      </c>
      <c r="P26" s="178">
        <f t="shared" ref="P26" si="53">O26/704*100</f>
        <v>0.42613636363636359</v>
      </c>
    </row>
    <row r="27" spans="2:16" ht="18" customHeight="1">
      <c r="B27" s="140" t="s">
        <v>653</v>
      </c>
      <c r="C27" s="26">
        <v>27</v>
      </c>
      <c r="D27" s="168">
        <f t="shared" si="20"/>
        <v>8.0357142857142865</v>
      </c>
      <c r="F27" s="140" t="s">
        <v>68</v>
      </c>
      <c r="G27" s="163">
        <v>97</v>
      </c>
      <c r="H27" s="176">
        <f t="shared" si="1"/>
        <v>13.778409090909092</v>
      </c>
      <c r="I27" s="139">
        <v>234</v>
      </c>
      <c r="J27" s="176">
        <f t="shared" si="1"/>
        <v>33.238636363636367</v>
      </c>
      <c r="K27" s="163">
        <v>157</v>
      </c>
      <c r="L27" s="176">
        <f t="shared" ref="L27" si="54">K27/704*100</f>
        <v>22.301136363636363</v>
      </c>
      <c r="M27" s="139">
        <v>408</v>
      </c>
      <c r="N27" s="176">
        <f t="shared" ref="N27" si="55">M27/704*100</f>
        <v>57.95454545454546</v>
      </c>
      <c r="O27" s="163">
        <v>171</v>
      </c>
      <c r="P27" s="178">
        <f t="shared" ref="P27" si="56">O27/704*100</f>
        <v>24.289772727272727</v>
      </c>
    </row>
    <row r="28" spans="2:16" ht="18" customHeight="1">
      <c r="B28" s="140" t="s">
        <v>481</v>
      </c>
      <c r="C28" s="29">
        <v>7</v>
      </c>
      <c r="D28" s="168">
        <f t="shared" si="20"/>
        <v>2.083333333333333</v>
      </c>
      <c r="F28" s="140" t="s">
        <v>147</v>
      </c>
      <c r="G28" s="163">
        <v>0</v>
      </c>
      <c r="H28" s="176">
        <f t="shared" si="1"/>
        <v>0</v>
      </c>
      <c r="I28" s="139">
        <v>0</v>
      </c>
      <c r="J28" s="176">
        <f t="shared" si="1"/>
        <v>0</v>
      </c>
      <c r="K28" s="163">
        <v>0</v>
      </c>
      <c r="L28" s="176">
        <f t="shared" ref="L28" si="57">K28/704*100</f>
        <v>0</v>
      </c>
      <c r="M28" s="139">
        <v>0</v>
      </c>
      <c r="N28" s="176">
        <f t="shared" ref="N28" si="58">M28/704*100</f>
        <v>0</v>
      </c>
      <c r="O28" s="163">
        <v>1</v>
      </c>
      <c r="P28" s="178">
        <f t="shared" ref="P28" si="59">O28/704*100</f>
        <v>0.14204545454545456</v>
      </c>
    </row>
    <row r="29" spans="2:16" ht="18" customHeight="1">
      <c r="B29" s="149" t="s">
        <v>482</v>
      </c>
      <c r="C29" s="34">
        <v>336</v>
      </c>
      <c r="D29" s="169">
        <v>100</v>
      </c>
      <c r="F29" s="149" t="s">
        <v>93</v>
      </c>
      <c r="G29" s="56">
        <f>SUM(G9:G28)</f>
        <v>704</v>
      </c>
      <c r="H29" s="177">
        <v>100</v>
      </c>
      <c r="I29" s="133">
        <f>SUM(I9:I28)</f>
        <v>704</v>
      </c>
      <c r="J29" s="169">
        <v>100</v>
      </c>
      <c r="K29" s="56">
        <f>SUM(K9:K28)</f>
        <v>704</v>
      </c>
      <c r="L29" s="177">
        <v>100</v>
      </c>
      <c r="M29" s="56">
        <f>SUM(M9:M28)</f>
        <v>704</v>
      </c>
      <c r="N29" s="169">
        <v>100</v>
      </c>
      <c r="O29" s="56">
        <f>SUM(O9:O28)</f>
        <v>704</v>
      </c>
      <c r="P29" s="169">
        <v>100</v>
      </c>
    </row>
    <row r="30" spans="2:16" ht="18" customHeight="1">
      <c r="B30" s="140" t="s">
        <v>478</v>
      </c>
    </row>
    <row r="31" spans="2:16" ht="18" customHeight="1">
      <c r="B31" s="184" t="s">
        <v>478</v>
      </c>
      <c r="C31" s="161" t="s">
        <v>114</v>
      </c>
    </row>
    <row r="32" spans="2:16" ht="18" customHeight="1">
      <c r="B32" s="170" t="s">
        <v>502</v>
      </c>
      <c r="C32" s="162">
        <v>35.4</v>
      </c>
    </row>
    <row r="33" spans="2:4" ht="18" customHeight="1">
      <c r="B33" s="88" t="s">
        <v>503</v>
      </c>
      <c r="C33" s="163">
        <v>15.8</v>
      </c>
    </row>
    <row r="34" spans="2:4" ht="18" customHeight="1">
      <c r="B34" s="88" t="s">
        <v>491</v>
      </c>
      <c r="C34" s="163">
        <v>35.799999999999997</v>
      </c>
    </row>
    <row r="35" spans="2:4" ht="18" customHeight="1">
      <c r="B35" s="118" t="s">
        <v>492</v>
      </c>
      <c r="C35" s="164">
        <v>15.5</v>
      </c>
    </row>
    <row r="36" spans="2:4" ht="18" customHeight="1">
      <c r="B36" s="140" t="s">
        <v>478</v>
      </c>
    </row>
    <row r="37" spans="2:4" ht="18" customHeight="1">
      <c r="B37" s="140" t="s">
        <v>550</v>
      </c>
      <c r="C37" s="138"/>
      <c r="D37" s="138"/>
    </row>
    <row r="38" spans="2:4" ht="18" customHeight="1"/>
    <row r="39" spans="2:4" ht="18" customHeight="1">
      <c r="B39" s="149"/>
      <c r="C39" s="141" t="s">
        <v>109</v>
      </c>
      <c r="D39" s="112" t="s">
        <v>757</v>
      </c>
    </row>
    <row r="40" spans="2:4" ht="18" customHeight="1">
      <c r="B40" s="140" t="s">
        <v>369</v>
      </c>
      <c r="C40" s="26">
        <v>46</v>
      </c>
      <c r="D40" s="168">
        <f>C40/704*100</f>
        <v>6.5340909090909092</v>
      </c>
    </row>
    <row r="41" spans="2:4" ht="18" customHeight="1">
      <c r="B41" s="140" t="s">
        <v>370</v>
      </c>
      <c r="C41" s="26">
        <v>591</v>
      </c>
      <c r="D41" s="168">
        <f t="shared" ref="D41:D43" si="60">C41/704*100</f>
        <v>83.94886363636364</v>
      </c>
    </row>
    <row r="42" spans="2:4" ht="18" customHeight="1">
      <c r="B42" s="140" t="s">
        <v>770</v>
      </c>
      <c r="C42" s="26">
        <v>4</v>
      </c>
      <c r="D42" s="168">
        <f t="shared" si="60"/>
        <v>0.56818181818181823</v>
      </c>
    </row>
    <row r="43" spans="2:4" ht="18" customHeight="1">
      <c r="B43" s="140" t="s">
        <v>68</v>
      </c>
      <c r="C43" s="26">
        <v>63</v>
      </c>
      <c r="D43" s="168">
        <f t="shared" si="60"/>
        <v>8.9488636363636367</v>
      </c>
    </row>
    <row r="44" spans="2:4" ht="18" customHeight="1">
      <c r="B44" s="149" t="s">
        <v>93</v>
      </c>
      <c r="C44" s="34">
        <v>704</v>
      </c>
      <c r="D44" s="169">
        <v>100</v>
      </c>
    </row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5">
    <mergeCell ref="G3:H7"/>
    <mergeCell ref="I3:J7"/>
    <mergeCell ref="K3:L7"/>
    <mergeCell ref="M3:N7"/>
    <mergeCell ref="O3:P7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scale="95" orientation="portrait" horizontalDpi="4294967293" r:id="rId1"/>
  <headerFooter>
    <oddHeader>&amp;L&amp;"HG丸ｺﾞｼｯｸM-PRO,標準"&amp;10障害者の日常・経済活動調査
　肢体不自由者・難聴者・中途失調者・盲人・盲ろう者編
　単純集計表（本人）　/　2　就労・求職状況について</oddHeader>
    <oddFooter>&amp;C&amp;"HG丸ｺﾞｼｯｸM-PRO,標準"&amp;10&amp;P　/　2　(問2-22～25)</oddFooter>
  </headerFooter>
  <colBreaks count="1" manualBreakCount="1">
    <brk id="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1">
    <tabColor rgb="FF00B050"/>
  </sheetPr>
  <dimension ref="A1:J297"/>
  <sheetViews>
    <sheetView zoomScale="70" zoomScaleNormal="70" zoomScaleSheetLayoutView="40" workbookViewId="0"/>
  </sheetViews>
  <sheetFormatPr defaultRowHeight="13.5"/>
  <cols>
    <col min="1" max="1" width="16.625" style="1" customWidth="1"/>
    <col min="3" max="3" width="9" customWidth="1"/>
    <col min="4" max="4" width="4.625" style="3" customWidth="1"/>
    <col min="5" max="5" width="16.625" customWidth="1"/>
    <col min="6" max="6" width="9" style="1" customWidth="1"/>
    <col min="9" max="9" width="9" style="3"/>
    <col min="10" max="10" width="12.625" style="1" customWidth="1"/>
  </cols>
  <sheetData>
    <row r="1" spans="1:7" ht="18" customHeight="1">
      <c r="A1" s="81" t="s">
        <v>616</v>
      </c>
    </row>
    <row r="2" spans="1:7" ht="18" customHeight="1"/>
    <row r="3" spans="1:7" ht="18" customHeight="1">
      <c r="A3" s="40" t="s">
        <v>561</v>
      </c>
    </row>
    <row r="4" spans="1:7" ht="18" customHeight="1">
      <c r="A4" s="16" t="s">
        <v>625</v>
      </c>
    </row>
    <row r="5" spans="1:7" ht="18" customHeight="1">
      <c r="A5" s="16"/>
    </row>
    <row r="6" spans="1:7" ht="18" customHeight="1">
      <c r="A6" s="40" t="s">
        <v>282</v>
      </c>
      <c r="E6" s="40" t="s">
        <v>285</v>
      </c>
      <c r="F6"/>
    </row>
    <row r="7" spans="1:7" s="1" customFormat="1" ht="18" customHeight="1">
      <c r="A7" s="89"/>
      <c r="B7" s="92" t="s">
        <v>109</v>
      </c>
      <c r="C7" s="86" t="s">
        <v>772</v>
      </c>
      <c r="D7" s="2"/>
      <c r="E7" s="89"/>
      <c r="F7" s="92" t="s">
        <v>109</v>
      </c>
      <c r="G7" s="86" t="s">
        <v>772</v>
      </c>
    </row>
    <row r="8" spans="1:7" ht="18" customHeight="1">
      <c r="A8" s="40" t="s">
        <v>283</v>
      </c>
      <c r="B8" s="13">
        <v>55</v>
      </c>
      <c r="C8" s="5">
        <v>14.78494623655914</v>
      </c>
      <c r="E8" s="40" t="s">
        <v>283</v>
      </c>
      <c r="F8" s="13">
        <v>21</v>
      </c>
      <c r="G8" s="5">
        <v>5.6451612903225801</v>
      </c>
    </row>
    <row r="9" spans="1:7" ht="18" customHeight="1">
      <c r="A9" s="40" t="s">
        <v>560</v>
      </c>
      <c r="B9" s="13">
        <v>88</v>
      </c>
      <c r="C9" s="5">
        <v>23.655913978494624</v>
      </c>
      <c r="E9" s="40" t="s">
        <v>560</v>
      </c>
      <c r="F9" s="13">
        <v>34</v>
      </c>
      <c r="G9" s="5">
        <v>9.1397849462365599</v>
      </c>
    </row>
    <row r="10" spans="1:7" ht="18" customHeight="1">
      <c r="A10" s="40" t="s">
        <v>284</v>
      </c>
      <c r="B10" s="13">
        <v>216</v>
      </c>
      <c r="C10" s="5">
        <v>58.064516129032263</v>
      </c>
      <c r="E10" s="40" t="s">
        <v>284</v>
      </c>
      <c r="F10" s="13">
        <v>302</v>
      </c>
      <c r="G10" s="5">
        <v>81.182795698924721</v>
      </c>
    </row>
    <row r="11" spans="1:7" ht="18" customHeight="1">
      <c r="A11" s="40" t="s">
        <v>68</v>
      </c>
      <c r="B11" s="13">
        <v>13</v>
      </c>
      <c r="C11" s="5">
        <v>3.4946236559139781</v>
      </c>
      <c r="E11" s="40" t="s">
        <v>68</v>
      </c>
      <c r="F11" s="13">
        <v>15</v>
      </c>
      <c r="G11" s="5">
        <v>4.032258064516129</v>
      </c>
    </row>
    <row r="12" spans="1:7" ht="18" customHeight="1">
      <c r="A12" s="89" t="s">
        <v>93</v>
      </c>
      <c r="B12" s="14">
        <v>372</v>
      </c>
      <c r="C12" s="15">
        <v>100</v>
      </c>
      <c r="E12" s="89" t="s">
        <v>93</v>
      </c>
      <c r="F12" s="14">
        <v>372</v>
      </c>
      <c r="G12" s="15">
        <v>100</v>
      </c>
    </row>
    <row r="13" spans="1:7" ht="18" customHeight="1">
      <c r="A13" s="40"/>
    </row>
    <row r="14" spans="1:7" ht="18" customHeight="1">
      <c r="A14" s="40" t="s">
        <v>286</v>
      </c>
      <c r="E14" s="40" t="s">
        <v>287</v>
      </c>
      <c r="F14"/>
    </row>
    <row r="15" spans="1:7" s="1" customFormat="1" ht="18" customHeight="1">
      <c r="A15" s="89"/>
      <c r="B15" s="92" t="s">
        <v>109</v>
      </c>
      <c r="C15" s="86" t="s">
        <v>772</v>
      </c>
      <c r="D15" s="2"/>
      <c r="E15" s="89"/>
      <c r="F15" s="92" t="s">
        <v>109</v>
      </c>
      <c r="G15" s="86" t="s">
        <v>772</v>
      </c>
    </row>
    <row r="16" spans="1:7" ht="18" customHeight="1">
      <c r="A16" s="40" t="s">
        <v>283</v>
      </c>
      <c r="B16" s="13">
        <v>21</v>
      </c>
      <c r="C16" s="5">
        <v>5.6451612903225801</v>
      </c>
      <c r="E16" s="40" t="s">
        <v>283</v>
      </c>
      <c r="F16" s="13">
        <v>1</v>
      </c>
      <c r="G16" s="5">
        <v>0.26881720430107531</v>
      </c>
    </row>
    <row r="17" spans="1:8" ht="18" customHeight="1">
      <c r="A17" s="40" t="s">
        <v>560</v>
      </c>
      <c r="B17" s="13">
        <v>34</v>
      </c>
      <c r="C17" s="5">
        <v>9.1397849462365599</v>
      </c>
      <c r="E17" s="40" t="s">
        <v>560</v>
      </c>
      <c r="F17" s="13">
        <v>6</v>
      </c>
      <c r="G17" s="5">
        <v>1.6129032258064515</v>
      </c>
    </row>
    <row r="18" spans="1:8" ht="18" customHeight="1">
      <c r="A18" s="40" t="s">
        <v>284</v>
      </c>
      <c r="B18" s="13">
        <v>300</v>
      </c>
      <c r="C18" s="5">
        <v>80.645161290322577</v>
      </c>
      <c r="E18" s="40" t="s">
        <v>284</v>
      </c>
      <c r="F18" s="13">
        <v>348</v>
      </c>
      <c r="G18" s="5">
        <v>93.548387096774192</v>
      </c>
    </row>
    <row r="19" spans="1:8" ht="18" customHeight="1">
      <c r="A19" s="40" t="s">
        <v>68</v>
      </c>
      <c r="B19" s="13">
        <v>17</v>
      </c>
      <c r="C19" s="5">
        <v>4.56989247311828</v>
      </c>
      <c r="E19" s="40" t="s">
        <v>68</v>
      </c>
      <c r="F19" s="13">
        <v>17</v>
      </c>
      <c r="G19" s="5">
        <v>4.56989247311828</v>
      </c>
    </row>
    <row r="20" spans="1:8" ht="18" customHeight="1">
      <c r="A20" s="89" t="s">
        <v>93</v>
      </c>
      <c r="B20" s="14">
        <v>372</v>
      </c>
      <c r="C20" s="15">
        <v>100</v>
      </c>
      <c r="E20" s="89" t="s">
        <v>93</v>
      </c>
      <c r="F20" s="14">
        <v>372</v>
      </c>
      <c r="G20" s="15">
        <v>100</v>
      </c>
      <c r="H20" s="3"/>
    </row>
    <row r="21" spans="1:8" ht="18" customHeight="1">
      <c r="A21" s="40"/>
      <c r="C21" s="3"/>
      <c r="H21" s="3"/>
    </row>
    <row r="22" spans="1:8" ht="18" customHeight="1">
      <c r="A22" s="40" t="s">
        <v>288</v>
      </c>
      <c r="D22" s="2"/>
      <c r="H22" s="3"/>
    </row>
    <row r="23" spans="1:8" ht="18" customHeight="1">
      <c r="A23" s="89"/>
      <c r="B23" s="92" t="s">
        <v>109</v>
      </c>
      <c r="C23" s="86" t="s">
        <v>772</v>
      </c>
      <c r="H23" s="3"/>
    </row>
    <row r="24" spans="1:8" ht="18" customHeight="1">
      <c r="A24" s="40" t="s">
        <v>283</v>
      </c>
      <c r="B24" s="13">
        <v>3</v>
      </c>
      <c r="C24" s="5">
        <v>0.80645161290322576</v>
      </c>
      <c r="H24" s="3"/>
    </row>
    <row r="25" spans="1:8" ht="18" customHeight="1">
      <c r="A25" s="40" t="s">
        <v>560</v>
      </c>
      <c r="B25" s="13">
        <v>15</v>
      </c>
      <c r="C25" s="5">
        <v>4.032258064516129</v>
      </c>
      <c r="H25" s="3"/>
    </row>
    <row r="26" spans="1:8" ht="18" customHeight="1">
      <c r="A26" s="40" t="s">
        <v>284</v>
      </c>
      <c r="B26" s="13">
        <v>335</v>
      </c>
      <c r="C26" s="5">
        <v>90.053763440860209</v>
      </c>
      <c r="H26" s="3"/>
    </row>
    <row r="27" spans="1:8" ht="18" customHeight="1">
      <c r="A27" s="40" t="s">
        <v>68</v>
      </c>
      <c r="B27" s="13">
        <v>19</v>
      </c>
      <c r="C27" s="5">
        <v>5.10752688172043</v>
      </c>
      <c r="H27" s="3"/>
    </row>
    <row r="28" spans="1:8" ht="18" customHeight="1">
      <c r="A28" s="89" t="s">
        <v>93</v>
      </c>
      <c r="B28" s="14">
        <v>372</v>
      </c>
      <c r="C28" s="15">
        <v>100</v>
      </c>
      <c r="H28" s="3"/>
    </row>
    <row r="29" spans="1:8" ht="18" customHeight="1">
      <c r="A29" s="40"/>
      <c r="C29" s="3"/>
      <c r="E29" s="3"/>
      <c r="H29" s="3"/>
    </row>
    <row r="30" spans="1:8" ht="18" customHeight="1">
      <c r="E30" s="3"/>
      <c r="H30" s="3"/>
    </row>
    <row r="31" spans="1:8" ht="18" customHeight="1">
      <c r="E31" s="3"/>
      <c r="H31" s="3"/>
    </row>
    <row r="32" spans="1:8" ht="18" customHeight="1">
      <c r="E32" s="3"/>
      <c r="H32" s="3"/>
    </row>
    <row r="33" spans="4:8" ht="18" customHeight="1">
      <c r="E33" s="3"/>
      <c r="H33" s="3"/>
    </row>
    <row r="34" spans="4:8" ht="18" customHeight="1">
      <c r="E34" s="3"/>
      <c r="H34" s="3"/>
    </row>
    <row r="35" spans="4:8" ht="18" customHeight="1">
      <c r="E35" s="3"/>
      <c r="H35" s="3"/>
    </row>
    <row r="36" spans="4:8" ht="18" customHeight="1">
      <c r="E36" s="3"/>
      <c r="H36" s="3"/>
    </row>
    <row r="37" spans="4:8" ht="18" customHeight="1">
      <c r="E37" s="3"/>
      <c r="H37" s="3"/>
    </row>
    <row r="38" spans="4:8" ht="18" customHeight="1">
      <c r="E38" s="3"/>
      <c r="H38" s="3"/>
    </row>
    <row r="39" spans="4:8" ht="18" customHeight="1">
      <c r="E39" s="3"/>
      <c r="H39" s="3"/>
    </row>
    <row r="40" spans="4:8" ht="18" customHeight="1">
      <c r="E40" s="3"/>
      <c r="H40" s="3"/>
    </row>
    <row r="41" spans="4:8" ht="18" customHeight="1">
      <c r="E41" s="3"/>
    </row>
    <row r="42" spans="4:8" ht="18" customHeight="1"/>
    <row r="43" spans="4:8" ht="18" customHeight="1">
      <c r="D43" s="2"/>
    </row>
    <row r="44" spans="4:8" ht="18" customHeight="1"/>
    <row r="45" spans="4:8" ht="18" customHeight="1"/>
    <row r="46" spans="4:8" ht="18" customHeight="1"/>
    <row r="47" spans="4:8" ht="18" customHeight="1"/>
    <row r="48" spans="4:8" ht="18" customHeight="1"/>
    <row r="49" spans="3:5" ht="18" customHeight="1"/>
    <row r="50" spans="3:5" ht="18" customHeight="1"/>
    <row r="51" spans="3:5" ht="18" customHeight="1">
      <c r="C51" s="2"/>
      <c r="D51" s="2"/>
      <c r="E51" s="1"/>
    </row>
    <row r="52" spans="3:5" ht="18" customHeight="1">
      <c r="C52" s="3"/>
    </row>
    <row r="53" spans="3:5" ht="18" customHeight="1">
      <c r="C53" s="3"/>
    </row>
    <row r="54" spans="3:5" ht="18" customHeight="1">
      <c r="C54" s="3"/>
    </row>
    <row r="55" spans="3:5" ht="18" customHeight="1">
      <c r="C55" s="3"/>
    </row>
    <row r="56" spans="3:5" ht="18" customHeight="1"/>
    <row r="57" spans="3:5" ht="18" customHeight="1"/>
    <row r="58" spans="3:5" ht="18" customHeight="1"/>
    <row r="59" spans="3:5" ht="18" customHeight="1"/>
    <row r="60" spans="3:5" ht="18" customHeight="1"/>
    <row r="61" spans="3:5" ht="18" customHeight="1"/>
    <row r="62" spans="3:5" ht="18" customHeight="1"/>
    <row r="63" spans="3:5" ht="18" customHeight="1"/>
    <row r="64" spans="3:5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3　人間関係と意識について</oddHeader>
    <oddFooter>&amp;C&amp;"HG丸ｺﾞｼｯｸM-PRO,標準"&amp;10&amp;P　/　1　(問3-1)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M283"/>
  <sheetViews>
    <sheetView zoomScale="70" zoomScaleNormal="70" workbookViewId="0"/>
  </sheetViews>
  <sheetFormatPr defaultRowHeight="13.5"/>
  <cols>
    <col min="1" max="1" width="27.625" style="40" customWidth="1"/>
    <col min="2" max="3" width="8.625" customWidth="1"/>
    <col min="4" max="4" width="4.625" style="3" customWidth="1"/>
    <col min="5" max="5" width="27.625" style="1" customWidth="1"/>
    <col min="6" max="7" width="8.625" customWidth="1"/>
    <col min="8" max="8" width="4.625" style="3" customWidth="1"/>
    <col min="9" max="9" width="9" style="1"/>
    <col min="12" max="12" width="4.625" style="3" customWidth="1"/>
    <col min="13" max="13" width="9" style="1"/>
    <col min="16" max="16" width="4.625" customWidth="1"/>
  </cols>
  <sheetData>
    <row r="1" spans="1:7" ht="18" customHeight="1">
      <c r="A1" s="40" t="s">
        <v>562</v>
      </c>
    </row>
    <row r="2" spans="1:7" ht="18" customHeight="1">
      <c r="A2" s="16" t="s">
        <v>625</v>
      </c>
    </row>
    <row r="3" spans="1:7" ht="18" customHeight="1">
      <c r="A3" s="16"/>
    </row>
    <row r="4" spans="1:7" ht="18" customHeight="1">
      <c r="A4" s="40" t="s">
        <v>116</v>
      </c>
      <c r="E4" s="40" t="s">
        <v>122</v>
      </c>
    </row>
    <row r="5" spans="1:7" s="21" customFormat="1" ht="18" customHeight="1">
      <c r="A5" s="86"/>
      <c r="B5" s="92" t="s">
        <v>109</v>
      </c>
      <c r="C5" s="86" t="s">
        <v>772</v>
      </c>
      <c r="D5" s="20"/>
      <c r="E5" s="86"/>
      <c r="F5" s="92" t="s">
        <v>109</v>
      </c>
      <c r="G5" s="86" t="s">
        <v>772</v>
      </c>
    </row>
    <row r="6" spans="1:7" ht="18" customHeight="1">
      <c r="A6" s="40" t="s">
        <v>118</v>
      </c>
      <c r="B6" s="13">
        <v>204</v>
      </c>
      <c r="C6" s="5">
        <v>54.838709677419352</v>
      </c>
      <c r="E6" s="40" t="s">
        <v>118</v>
      </c>
      <c r="F6" s="13">
        <v>181</v>
      </c>
      <c r="G6" s="5">
        <v>48.655913978494624</v>
      </c>
    </row>
    <row r="7" spans="1:7" ht="18" customHeight="1">
      <c r="A7" s="40" t="s">
        <v>119</v>
      </c>
      <c r="B7" s="13">
        <v>109</v>
      </c>
      <c r="C7" s="5">
        <v>29.301075268817208</v>
      </c>
      <c r="E7" s="40" t="s">
        <v>119</v>
      </c>
      <c r="F7" s="13">
        <v>113</v>
      </c>
      <c r="G7" s="5">
        <v>30.376344086021508</v>
      </c>
    </row>
    <row r="8" spans="1:7" ht="18" customHeight="1">
      <c r="A8" s="40" t="s">
        <v>120</v>
      </c>
      <c r="B8" s="13">
        <v>41</v>
      </c>
      <c r="C8" s="5">
        <v>11.021505376344086</v>
      </c>
      <c r="E8" s="40" t="s">
        <v>120</v>
      </c>
      <c r="F8" s="13">
        <v>44</v>
      </c>
      <c r="G8" s="5">
        <v>11.827956989247312</v>
      </c>
    </row>
    <row r="9" spans="1:7" ht="18" customHeight="1">
      <c r="A9" s="40" t="s">
        <v>121</v>
      </c>
      <c r="B9" s="13">
        <v>9</v>
      </c>
      <c r="C9" s="5">
        <v>2.4193548387096775</v>
      </c>
      <c r="E9" s="40" t="s">
        <v>121</v>
      </c>
      <c r="F9" s="13">
        <v>20</v>
      </c>
      <c r="G9" s="5">
        <v>5.376344086021505</v>
      </c>
    </row>
    <row r="10" spans="1:7" ht="18" customHeight="1">
      <c r="A10" s="40" t="s">
        <v>68</v>
      </c>
      <c r="B10" s="13">
        <v>9</v>
      </c>
      <c r="C10" s="5">
        <v>2.4193548387096775</v>
      </c>
      <c r="E10" s="40" t="s">
        <v>68</v>
      </c>
      <c r="F10" s="13">
        <v>14</v>
      </c>
      <c r="G10" s="5">
        <v>3.763440860215054</v>
      </c>
    </row>
    <row r="11" spans="1:7" ht="18" customHeight="1">
      <c r="A11" s="89" t="s">
        <v>93</v>
      </c>
      <c r="B11" s="14">
        <v>372</v>
      </c>
      <c r="C11" s="15">
        <v>100</v>
      </c>
      <c r="E11" s="89" t="s">
        <v>93</v>
      </c>
      <c r="F11" s="14">
        <v>372</v>
      </c>
      <c r="G11" s="15">
        <v>100</v>
      </c>
    </row>
    <row r="12" spans="1:7" ht="18" customHeight="1">
      <c r="A12" s="87"/>
      <c r="B12" s="3"/>
      <c r="C12" s="3"/>
    </row>
    <row r="13" spans="1:7" ht="18" customHeight="1">
      <c r="A13" s="40" t="s">
        <v>123</v>
      </c>
      <c r="E13" s="40" t="s">
        <v>124</v>
      </c>
    </row>
    <row r="14" spans="1:7" ht="18" customHeight="1">
      <c r="A14" s="86"/>
      <c r="B14" s="92" t="s">
        <v>109</v>
      </c>
      <c r="C14" s="86" t="s">
        <v>772</v>
      </c>
      <c r="E14" s="86"/>
      <c r="F14" s="92" t="s">
        <v>109</v>
      </c>
      <c r="G14" s="86" t="s">
        <v>772</v>
      </c>
    </row>
    <row r="15" spans="1:7" ht="18" customHeight="1">
      <c r="A15" s="40" t="s">
        <v>118</v>
      </c>
      <c r="B15" s="13">
        <v>115</v>
      </c>
      <c r="C15" s="5">
        <v>30.913978494623656</v>
      </c>
      <c r="E15" s="40" t="s">
        <v>118</v>
      </c>
      <c r="F15" s="13">
        <v>69</v>
      </c>
      <c r="G15" s="5">
        <v>18.548387096774192</v>
      </c>
    </row>
    <row r="16" spans="1:7" ht="18" customHeight="1">
      <c r="A16" s="40" t="s">
        <v>119</v>
      </c>
      <c r="B16" s="13">
        <v>91</v>
      </c>
      <c r="C16" s="5">
        <v>24.462365591397848</v>
      </c>
      <c r="E16" s="40" t="s">
        <v>119</v>
      </c>
      <c r="F16" s="13">
        <v>92</v>
      </c>
      <c r="G16" s="5">
        <v>24.731182795698924</v>
      </c>
    </row>
    <row r="17" spans="1:11" ht="18" customHeight="1">
      <c r="A17" s="40" t="s">
        <v>120</v>
      </c>
      <c r="B17" s="13">
        <v>82</v>
      </c>
      <c r="C17" s="5">
        <v>22.043010752688172</v>
      </c>
      <c r="E17" s="40" t="s">
        <v>120</v>
      </c>
      <c r="F17" s="13">
        <v>80</v>
      </c>
      <c r="G17" s="5">
        <v>21.50537634408602</v>
      </c>
    </row>
    <row r="18" spans="1:11" ht="18" customHeight="1">
      <c r="A18" s="40" t="s">
        <v>121</v>
      </c>
      <c r="B18" s="13">
        <v>67</v>
      </c>
      <c r="C18" s="5">
        <v>18.010752688172044</v>
      </c>
      <c r="E18" s="40" t="s">
        <v>121</v>
      </c>
      <c r="F18" s="13">
        <v>113</v>
      </c>
      <c r="G18" s="5">
        <v>30.376344086021508</v>
      </c>
    </row>
    <row r="19" spans="1:11" ht="18" customHeight="1">
      <c r="A19" s="40" t="s">
        <v>68</v>
      </c>
      <c r="B19" s="13">
        <v>17</v>
      </c>
      <c r="C19" s="5">
        <v>4.56989247311828</v>
      </c>
      <c r="E19" s="40" t="s">
        <v>68</v>
      </c>
      <c r="F19" s="13">
        <v>18</v>
      </c>
      <c r="G19" s="5">
        <v>4.838709677419355</v>
      </c>
    </row>
    <row r="20" spans="1:11" ht="18" customHeight="1">
      <c r="A20" s="89" t="s">
        <v>93</v>
      </c>
      <c r="B20" s="14">
        <v>372</v>
      </c>
      <c r="C20" s="15">
        <v>100</v>
      </c>
      <c r="E20" s="89" t="s">
        <v>93</v>
      </c>
      <c r="F20" s="14">
        <v>372</v>
      </c>
      <c r="G20" s="15">
        <v>100</v>
      </c>
    </row>
    <row r="21" spans="1:11" ht="18" customHeight="1">
      <c r="C21" s="3"/>
      <c r="K21" s="3"/>
    </row>
    <row r="22" spans="1:11" ht="18" customHeight="1">
      <c r="A22" s="40" t="s">
        <v>125</v>
      </c>
      <c r="E22" s="40" t="s">
        <v>126</v>
      </c>
    </row>
    <row r="23" spans="1:11" ht="18" customHeight="1">
      <c r="A23" s="86"/>
      <c r="B23" s="92" t="s">
        <v>109</v>
      </c>
      <c r="C23" s="86" t="s">
        <v>772</v>
      </c>
      <c r="E23" s="86"/>
      <c r="F23" s="92" t="s">
        <v>109</v>
      </c>
      <c r="G23" s="86" t="s">
        <v>772</v>
      </c>
    </row>
    <row r="24" spans="1:11" ht="18" customHeight="1">
      <c r="A24" s="40" t="s">
        <v>118</v>
      </c>
      <c r="B24" s="13">
        <v>144</v>
      </c>
      <c r="C24" s="5">
        <v>38.70967741935484</v>
      </c>
      <c r="D24" s="20"/>
      <c r="E24" s="40" t="s">
        <v>118</v>
      </c>
      <c r="F24" s="13">
        <v>131</v>
      </c>
      <c r="G24" s="5">
        <v>35.215053763440864</v>
      </c>
    </row>
    <row r="25" spans="1:11" ht="18" customHeight="1">
      <c r="A25" s="40" t="s">
        <v>119</v>
      </c>
      <c r="B25" s="13">
        <v>105</v>
      </c>
      <c r="C25" s="5">
        <v>28.225806451612907</v>
      </c>
      <c r="E25" s="40" t="s">
        <v>119</v>
      </c>
      <c r="F25" s="13">
        <v>131</v>
      </c>
      <c r="G25" s="5">
        <v>35.215053763440864</v>
      </c>
    </row>
    <row r="26" spans="1:11" ht="18" customHeight="1">
      <c r="A26" s="40" t="s">
        <v>120</v>
      </c>
      <c r="B26" s="13">
        <v>52</v>
      </c>
      <c r="C26" s="5">
        <v>13.978494623655912</v>
      </c>
      <c r="E26" s="40" t="s">
        <v>120</v>
      </c>
      <c r="F26" s="13">
        <v>55</v>
      </c>
      <c r="G26" s="5">
        <v>14.78494623655914</v>
      </c>
    </row>
    <row r="27" spans="1:11" ht="18" customHeight="1">
      <c r="A27" s="40" t="s">
        <v>121</v>
      </c>
      <c r="B27" s="13">
        <v>45</v>
      </c>
      <c r="C27" s="5">
        <v>12.096774193548388</v>
      </c>
      <c r="E27" s="40" t="s">
        <v>121</v>
      </c>
      <c r="F27" s="13">
        <v>34</v>
      </c>
      <c r="G27" s="5">
        <v>9.1397849462365599</v>
      </c>
    </row>
    <row r="28" spans="1:11" ht="18" customHeight="1">
      <c r="A28" s="40" t="s">
        <v>68</v>
      </c>
      <c r="B28" s="13">
        <v>26</v>
      </c>
      <c r="C28" s="5">
        <v>6.9892473118279561</v>
      </c>
      <c r="E28" s="40" t="s">
        <v>68</v>
      </c>
      <c r="F28" s="13">
        <v>21</v>
      </c>
      <c r="G28" s="5">
        <v>5.6451612903225801</v>
      </c>
    </row>
    <row r="29" spans="1:11" ht="18" customHeight="1">
      <c r="A29" s="89" t="s">
        <v>93</v>
      </c>
      <c r="B29" s="14">
        <v>372</v>
      </c>
      <c r="C29" s="15">
        <v>100</v>
      </c>
      <c r="E29" s="89" t="s">
        <v>93</v>
      </c>
      <c r="F29" s="14">
        <v>372</v>
      </c>
      <c r="G29" s="15">
        <v>100</v>
      </c>
    </row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3　人間関係と意識について</oddHeader>
    <oddFooter>&amp;C&amp;"HG丸ｺﾞｼｯｸM-PRO,標準"&amp;10&amp;P　/　1　(問3-2)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G301"/>
  <sheetViews>
    <sheetView zoomScale="80" zoomScaleNormal="80" workbookViewId="0"/>
  </sheetViews>
  <sheetFormatPr defaultRowHeight="13.5"/>
  <cols>
    <col min="1" max="1" width="20.625" style="40" customWidth="1"/>
    <col min="4" max="4" width="4.625" customWidth="1"/>
    <col min="5" max="5" width="20.625" style="1" customWidth="1"/>
  </cols>
  <sheetData>
    <row r="1" spans="1:7" ht="18" customHeight="1">
      <c r="A1" s="40" t="s">
        <v>563</v>
      </c>
    </row>
    <row r="2" spans="1:7" ht="18" customHeight="1"/>
    <row r="3" spans="1:7" ht="18" customHeight="1">
      <c r="A3" s="40" t="s">
        <v>127</v>
      </c>
      <c r="E3" s="40" t="s">
        <v>133</v>
      </c>
    </row>
    <row r="4" spans="1:7" s="134" customFormat="1" ht="18" customHeight="1">
      <c r="A4" s="40"/>
      <c r="E4" s="40"/>
    </row>
    <row r="5" spans="1:7" s="94" customFormat="1" ht="18" customHeight="1">
      <c r="A5" s="86"/>
      <c r="B5" s="92" t="s">
        <v>109</v>
      </c>
      <c r="C5" s="86" t="s">
        <v>772</v>
      </c>
      <c r="E5" s="86"/>
      <c r="F5" s="92" t="s">
        <v>109</v>
      </c>
      <c r="G5" s="86" t="s">
        <v>772</v>
      </c>
    </row>
    <row r="6" spans="1:7" ht="18" customHeight="1">
      <c r="A6" s="40" t="s">
        <v>128</v>
      </c>
      <c r="B6" s="13">
        <v>353</v>
      </c>
      <c r="C6" s="5">
        <f>B6/704*100</f>
        <v>50.14204545454546</v>
      </c>
      <c r="E6" s="40" t="s">
        <v>128</v>
      </c>
      <c r="F6" s="13">
        <v>25</v>
      </c>
      <c r="G6" s="5">
        <f>F6/704*100</f>
        <v>3.5511363636363638</v>
      </c>
    </row>
    <row r="7" spans="1:7" ht="18" customHeight="1">
      <c r="A7" s="40" t="s">
        <v>129</v>
      </c>
      <c r="B7" s="13">
        <v>156</v>
      </c>
      <c r="C7" s="5">
        <f t="shared" ref="C7:C11" si="0">B7/704*100</f>
        <v>22.15909090909091</v>
      </c>
      <c r="E7" s="40" t="s">
        <v>129</v>
      </c>
      <c r="F7" s="13">
        <v>69</v>
      </c>
      <c r="G7" s="5">
        <f t="shared" ref="G7:G11" si="1">F7/704*100</f>
        <v>9.8011363636363633</v>
      </c>
    </row>
    <row r="8" spans="1:7" ht="18" customHeight="1">
      <c r="A8" s="40" t="s">
        <v>130</v>
      </c>
      <c r="B8" s="13">
        <v>122</v>
      </c>
      <c r="C8" s="5">
        <f t="shared" si="0"/>
        <v>17.329545454545457</v>
      </c>
      <c r="E8" s="40" t="s">
        <v>130</v>
      </c>
      <c r="F8" s="13">
        <v>132</v>
      </c>
      <c r="G8" s="5">
        <f t="shared" si="1"/>
        <v>18.75</v>
      </c>
    </row>
    <row r="9" spans="1:7" ht="18" customHeight="1">
      <c r="A9" s="40" t="s">
        <v>131</v>
      </c>
      <c r="B9" s="13">
        <v>10</v>
      </c>
      <c r="C9" s="5">
        <f t="shared" si="0"/>
        <v>1.4204545454545454</v>
      </c>
      <c r="E9" s="40" t="s">
        <v>131</v>
      </c>
      <c r="F9" s="13">
        <v>96</v>
      </c>
      <c r="G9" s="5">
        <f t="shared" si="1"/>
        <v>13.636363636363635</v>
      </c>
    </row>
    <row r="10" spans="1:7" ht="18" customHeight="1">
      <c r="A10" s="40" t="s">
        <v>132</v>
      </c>
      <c r="B10" s="13">
        <v>18</v>
      </c>
      <c r="C10" s="5">
        <f t="shared" si="0"/>
        <v>2.5568181818181821</v>
      </c>
      <c r="E10" s="40" t="s">
        <v>132</v>
      </c>
      <c r="F10" s="13">
        <v>308</v>
      </c>
      <c r="G10" s="5">
        <f t="shared" si="1"/>
        <v>43.75</v>
      </c>
    </row>
    <row r="11" spans="1:7" ht="18" customHeight="1">
      <c r="A11" s="40" t="s">
        <v>68</v>
      </c>
      <c r="B11" s="13">
        <v>45</v>
      </c>
      <c r="C11" s="5">
        <f t="shared" si="0"/>
        <v>6.3920454545454541</v>
      </c>
      <c r="E11" s="40" t="s">
        <v>68</v>
      </c>
      <c r="F11" s="13">
        <v>74</v>
      </c>
      <c r="G11" s="5">
        <f t="shared" si="1"/>
        <v>10.511363636363637</v>
      </c>
    </row>
    <row r="12" spans="1:7" ht="18" customHeight="1">
      <c r="A12" s="89" t="s">
        <v>93</v>
      </c>
      <c r="B12" s="14">
        <v>704</v>
      </c>
      <c r="C12" s="15">
        <v>100</v>
      </c>
      <c r="E12" s="89" t="s">
        <v>93</v>
      </c>
      <c r="F12" s="14">
        <f>SUM(F6:F11)</f>
        <v>704</v>
      </c>
      <c r="G12" s="15">
        <v>100</v>
      </c>
    </row>
    <row r="13" spans="1:7" ht="18" customHeight="1"/>
    <row r="14" spans="1:7" ht="18" customHeight="1"/>
    <row r="15" spans="1:7" ht="18" customHeight="1"/>
    <row r="16" spans="1:7" s="40" customFormat="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3　人間関係と意識について</oddHeader>
    <oddFooter>&amp;C&amp;"HG丸ｺﾞｼｯｸM-PRO,標準"&amp;10&amp;P　/　1　(問3-3)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4">
    <tabColor rgb="FF00B050"/>
  </sheetPr>
  <dimension ref="B1:AX45"/>
  <sheetViews>
    <sheetView zoomScale="75" zoomScaleNormal="75" zoomScaleSheetLayoutView="50" workbookViewId="0"/>
  </sheetViews>
  <sheetFormatPr defaultRowHeight="13.5"/>
  <cols>
    <col min="1" max="1" width="4.625" customWidth="1"/>
    <col min="2" max="2" width="25.625" style="1" customWidth="1"/>
    <col min="3" max="4" width="6.625" customWidth="1"/>
    <col min="5" max="5" width="4.625" customWidth="1"/>
    <col min="6" max="6" width="25.625" style="1" customWidth="1"/>
    <col min="7" max="8" width="6.625" customWidth="1"/>
    <col min="9" max="10" width="4.625" customWidth="1"/>
    <col min="11" max="11" width="25.625" style="1" customWidth="1"/>
    <col min="12" max="13" width="6.625" customWidth="1"/>
    <col min="14" max="14" width="4.625" customWidth="1"/>
    <col min="15" max="15" width="25.625" style="138" customWidth="1"/>
    <col min="16" max="17" width="6.625" style="139" customWidth="1"/>
    <col min="18" max="19" width="4.625" customWidth="1"/>
    <col min="20" max="20" width="25.625" style="1" customWidth="1"/>
    <col min="21" max="22" width="6.625" customWidth="1"/>
    <col min="23" max="23" width="4.625" customWidth="1"/>
    <col min="24" max="24" width="25.625" style="138" customWidth="1"/>
    <col min="25" max="26" width="6.625" style="139" customWidth="1"/>
    <col min="27" max="28" width="4.625" customWidth="1"/>
    <col min="29" max="29" width="25.625" style="1" customWidth="1"/>
    <col min="30" max="31" width="6.625" customWidth="1"/>
    <col min="32" max="32" width="4.625" customWidth="1"/>
    <col min="33" max="33" width="25.625" style="1" customWidth="1"/>
    <col min="34" max="35" width="6.625" customWidth="1"/>
    <col min="36" max="37" width="4.625" customWidth="1"/>
    <col min="38" max="38" width="25.625" style="138" customWidth="1"/>
    <col min="39" max="40" width="6.625" style="139" customWidth="1"/>
    <col min="41" max="41" width="4.625" style="139" customWidth="1"/>
    <col min="42" max="42" width="25.625" style="138" customWidth="1"/>
    <col min="43" max="44" width="6.625" style="139" customWidth="1"/>
    <col min="45" max="46" width="4.625" style="139" customWidth="1"/>
    <col min="47" max="47" width="25.625" style="138" customWidth="1"/>
    <col min="48" max="49" width="6.625" style="139" customWidth="1"/>
    <col min="50" max="50" width="4.625" customWidth="1"/>
  </cols>
  <sheetData>
    <row r="1" spans="2:50" ht="17.25">
      <c r="B1" s="81" t="s">
        <v>614</v>
      </c>
    </row>
    <row r="2" spans="2:50" ht="18" customHeight="1"/>
    <row r="3" spans="2:50" ht="18" customHeight="1">
      <c r="B3" s="185" t="s">
        <v>619</v>
      </c>
      <c r="C3" s="185"/>
      <c r="D3" s="185"/>
      <c r="O3" s="140"/>
      <c r="T3" s="40"/>
      <c r="X3" s="140"/>
      <c r="AS3" s="72"/>
      <c r="AT3" s="72"/>
    </row>
    <row r="4" spans="2:50" ht="18" customHeight="1">
      <c r="B4" s="74" t="s">
        <v>628</v>
      </c>
      <c r="C4" s="38"/>
      <c r="D4" s="38"/>
      <c r="K4" s="40" t="s">
        <v>433</v>
      </c>
      <c r="O4" s="140" t="s">
        <v>434</v>
      </c>
      <c r="T4" s="40" t="s">
        <v>435</v>
      </c>
      <c r="X4" s="140" t="s">
        <v>436</v>
      </c>
      <c r="AC4" s="40" t="s">
        <v>437</v>
      </c>
      <c r="AD4" s="40"/>
      <c r="AE4" s="40"/>
      <c r="AF4" s="40"/>
      <c r="AG4" s="40" t="s">
        <v>438</v>
      </c>
      <c r="AH4" s="40"/>
      <c r="AI4" s="40"/>
      <c r="AJ4" s="40"/>
      <c r="AK4" s="87"/>
      <c r="AL4" s="140" t="s">
        <v>439</v>
      </c>
      <c r="AM4" s="140"/>
      <c r="AN4" s="140"/>
      <c r="AO4" s="140"/>
      <c r="AP4" s="140" t="s">
        <v>620</v>
      </c>
      <c r="AQ4" s="140"/>
      <c r="AR4" s="140"/>
      <c r="AS4" s="88"/>
      <c r="AT4" s="88"/>
      <c r="AU4" s="140" t="s">
        <v>621</v>
      </c>
    </row>
    <row r="5" spans="2:50" ht="18" customHeight="1">
      <c r="J5" s="3"/>
      <c r="K5" s="86"/>
      <c r="L5" s="92" t="s">
        <v>109</v>
      </c>
      <c r="M5" s="86" t="s">
        <v>631</v>
      </c>
      <c r="N5" s="94"/>
      <c r="O5" s="112"/>
      <c r="P5" s="141" t="s">
        <v>109</v>
      </c>
      <c r="Q5" s="112" t="s">
        <v>631</v>
      </c>
      <c r="R5" s="93"/>
      <c r="S5" s="93"/>
      <c r="T5" s="86"/>
      <c r="U5" s="92" t="s">
        <v>109</v>
      </c>
      <c r="V5" s="86" t="s">
        <v>631</v>
      </c>
      <c r="W5" s="93"/>
      <c r="X5" s="112"/>
      <c r="Y5" s="141" t="s">
        <v>109</v>
      </c>
      <c r="Z5" s="112" t="s">
        <v>631</v>
      </c>
      <c r="AA5" s="94"/>
      <c r="AB5" s="94"/>
      <c r="AC5" s="86"/>
      <c r="AD5" s="92" t="s">
        <v>109</v>
      </c>
      <c r="AE5" s="86" t="s">
        <v>631</v>
      </c>
      <c r="AF5" s="93"/>
      <c r="AG5" s="86"/>
      <c r="AH5" s="92" t="s">
        <v>109</v>
      </c>
      <c r="AI5" s="86" t="s">
        <v>631</v>
      </c>
      <c r="AJ5" s="93"/>
      <c r="AK5" s="93"/>
      <c r="AL5" s="112"/>
      <c r="AM5" s="141" t="s">
        <v>109</v>
      </c>
      <c r="AN5" s="112" t="s">
        <v>631</v>
      </c>
      <c r="AO5" s="150"/>
      <c r="AP5" s="112"/>
      <c r="AQ5" s="141" t="s">
        <v>109</v>
      </c>
      <c r="AR5" s="112" t="s">
        <v>631</v>
      </c>
      <c r="AS5" s="153"/>
      <c r="AT5" s="153"/>
      <c r="AU5" s="112"/>
      <c r="AV5" s="141" t="s">
        <v>109</v>
      </c>
      <c r="AW5" s="112" t="s">
        <v>631</v>
      </c>
      <c r="AX5" s="94"/>
    </row>
    <row r="6" spans="2:50" s="94" customFormat="1" ht="18" customHeight="1">
      <c r="B6" s="74" t="s">
        <v>431</v>
      </c>
      <c r="C6" s="59"/>
      <c r="D6" s="60"/>
      <c r="E6" s="60"/>
      <c r="F6" s="40" t="s">
        <v>432</v>
      </c>
      <c r="G6"/>
      <c r="H6"/>
      <c r="I6" s="93"/>
      <c r="J6" s="93"/>
      <c r="K6" s="40" t="s">
        <v>440</v>
      </c>
      <c r="L6" s="13">
        <v>477</v>
      </c>
      <c r="M6" s="48">
        <f>L6/704*100</f>
        <v>67.755681818181827</v>
      </c>
      <c r="N6"/>
      <c r="O6" s="140" t="s">
        <v>440</v>
      </c>
      <c r="P6" s="26">
        <v>497</v>
      </c>
      <c r="Q6" s="142">
        <f>P6/704*100</f>
        <v>70.596590909090907</v>
      </c>
      <c r="R6" s="48"/>
      <c r="S6" s="3"/>
      <c r="T6" s="40" t="s">
        <v>440</v>
      </c>
      <c r="U6" s="13">
        <v>547</v>
      </c>
      <c r="V6" s="48">
        <f>U6/704*100</f>
        <v>77.69886363636364</v>
      </c>
      <c r="W6" s="48"/>
      <c r="X6" s="140" t="s">
        <v>440</v>
      </c>
      <c r="Y6" s="26">
        <v>328</v>
      </c>
      <c r="Z6" s="142">
        <f t="shared" ref="Z6:Z11" si="0">Y6/704*100</f>
        <v>46.590909090909086</v>
      </c>
      <c r="AA6"/>
      <c r="AB6"/>
      <c r="AC6" s="40" t="s">
        <v>440</v>
      </c>
      <c r="AD6" s="13">
        <v>296</v>
      </c>
      <c r="AE6" s="48">
        <f t="shared" ref="AE6:AE11" si="1">AD6/704*100</f>
        <v>42.045454545454547</v>
      </c>
      <c r="AF6" s="48"/>
      <c r="AG6" s="40" t="s">
        <v>440</v>
      </c>
      <c r="AH6" s="13">
        <v>565</v>
      </c>
      <c r="AI6" s="48">
        <f t="shared" ref="AI6:AI11" si="2">AH6/704*100</f>
        <v>80.255681818181827</v>
      </c>
      <c r="AJ6" s="48"/>
      <c r="AK6" s="3"/>
      <c r="AL6" s="140" t="s">
        <v>440</v>
      </c>
      <c r="AM6" s="26">
        <v>291</v>
      </c>
      <c r="AN6" s="142">
        <f t="shared" ref="AN6:AN12" si="3">AM6/704*100</f>
        <v>41.335227272727273</v>
      </c>
      <c r="AO6" s="139"/>
      <c r="AP6" s="140" t="s">
        <v>440</v>
      </c>
      <c r="AQ6" s="26">
        <v>472</v>
      </c>
      <c r="AR6" s="142">
        <f t="shared" ref="AR6:AR11" si="4">AQ6/704*100</f>
        <v>67.045454545454547</v>
      </c>
      <c r="AS6" s="72"/>
      <c r="AT6" s="72"/>
      <c r="AU6" s="140" t="s">
        <v>440</v>
      </c>
      <c r="AV6" s="26">
        <v>500</v>
      </c>
      <c r="AW6" s="142">
        <f t="shared" ref="AW6:AW11" si="5">AV6/704*100</f>
        <v>71.022727272727266</v>
      </c>
      <c r="AX6"/>
    </row>
    <row r="7" spans="2:50" ht="18" customHeight="1">
      <c r="B7" s="83"/>
      <c r="C7" s="90" t="s">
        <v>109</v>
      </c>
      <c r="D7" s="83" t="s">
        <v>631</v>
      </c>
      <c r="E7" s="91"/>
      <c r="F7" s="86"/>
      <c r="G7" s="92" t="s">
        <v>109</v>
      </c>
      <c r="H7" s="86" t="s">
        <v>631</v>
      </c>
      <c r="I7" s="48"/>
      <c r="J7" s="3"/>
      <c r="K7" s="40" t="s">
        <v>441</v>
      </c>
      <c r="L7" s="13">
        <v>206</v>
      </c>
      <c r="M7" s="48">
        <f t="shared" ref="M7:M10" si="6">L7/704*100</f>
        <v>29.261363636363637</v>
      </c>
      <c r="O7" s="140" t="s">
        <v>441</v>
      </c>
      <c r="P7" s="26">
        <v>117</v>
      </c>
      <c r="Q7" s="142">
        <f t="shared" ref="Q7:Q10" si="7">P7/704*100</f>
        <v>16.619318181818183</v>
      </c>
      <c r="R7" s="48"/>
      <c r="S7" s="3"/>
      <c r="T7" s="40" t="s">
        <v>441</v>
      </c>
      <c r="U7" s="13">
        <v>118</v>
      </c>
      <c r="V7" s="48">
        <f t="shared" ref="V7:V10" si="8">U7/704*100</f>
        <v>16.761363636363637</v>
      </c>
      <c r="W7" s="48"/>
      <c r="X7" s="140" t="s">
        <v>441</v>
      </c>
      <c r="Y7" s="26">
        <v>348</v>
      </c>
      <c r="Z7" s="142">
        <f t="shared" si="0"/>
        <v>49.43181818181818</v>
      </c>
      <c r="AC7" s="40" t="s">
        <v>441</v>
      </c>
      <c r="AD7" s="13">
        <v>198</v>
      </c>
      <c r="AE7" s="48">
        <f t="shared" si="1"/>
        <v>28.125</v>
      </c>
      <c r="AF7" s="48"/>
      <c r="AG7" s="40" t="s">
        <v>441</v>
      </c>
      <c r="AH7" s="13">
        <v>69</v>
      </c>
      <c r="AI7" s="48">
        <f t="shared" si="2"/>
        <v>9.8011363636363633</v>
      </c>
      <c r="AJ7" s="48"/>
      <c r="AK7" s="3"/>
      <c r="AL7" s="140" t="s">
        <v>441</v>
      </c>
      <c r="AM7" s="26">
        <v>368</v>
      </c>
      <c r="AN7" s="142">
        <f t="shared" si="3"/>
        <v>52.272727272727273</v>
      </c>
      <c r="AP7" s="140" t="s">
        <v>441</v>
      </c>
      <c r="AQ7" s="26">
        <v>172</v>
      </c>
      <c r="AR7" s="142">
        <f t="shared" si="4"/>
        <v>24.431818181818183</v>
      </c>
      <c r="AS7" s="72"/>
      <c r="AT7" s="72"/>
      <c r="AU7" s="140" t="s">
        <v>441</v>
      </c>
      <c r="AV7" s="26">
        <v>110</v>
      </c>
      <c r="AW7" s="142">
        <f t="shared" si="5"/>
        <v>15.625</v>
      </c>
    </row>
    <row r="8" spans="2:50" ht="18" customHeight="1">
      <c r="B8" s="74" t="s">
        <v>440</v>
      </c>
      <c r="C8" s="62">
        <v>468</v>
      </c>
      <c r="D8" s="63">
        <f>C8/704*100</f>
        <v>66.477272727272734</v>
      </c>
      <c r="E8" s="63"/>
      <c r="F8" s="40" t="s">
        <v>440</v>
      </c>
      <c r="G8" s="13">
        <v>449</v>
      </c>
      <c r="H8" s="48">
        <f>G8/704*100</f>
        <v>63.778409090909093</v>
      </c>
      <c r="I8" s="48"/>
      <c r="J8" s="3"/>
      <c r="K8" s="40" t="s">
        <v>442</v>
      </c>
      <c r="L8" s="13">
        <v>2</v>
      </c>
      <c r="M8" s="48">
        <f t="shared" si="6"/>
        <v>0.28409090909090912</v>
      </c>
      <c r="O8" s="140" t="s">
        <v>442</v>
      </c>
      <c r="P8" s="26">
        <v>67</v>
      </c>
      <c r="Q8" s="142">
        <f t="shared" si="7"/>
        <v>9.517045454545455</v>
      </c>
      <c r="R8" s="48"/>
      <c r="S8" s="3"/>
      <c r="T8" s="40" t="s">
        <v>442</v>
      </c>
      <c r="U8" s="13">
        <v>7</v>
      </c>
      <c r="V8" s="48">
        <f t="shared" si="8"/>
        <v>0.99431818181818177</v>
      </c>
      <c r="W8" s="48"/>
      <c r="X8" s="140" t="s">
        <v>442</v>
      </c>
      <c r="Y8" s="26">
        <v>23</v>
      </c>
      <c r="Z8" s="142">
        <f t="shared" si="0"/>
        <v>3.2670454545454546</v>
      </c>
      <c r="AC8" s="40" t="s">
        <v>442</v>
      </c>
      <c r="AD8" s="13">
        <v>44</v>
      </c>
      <c r="AE8" s="48">
        <f t="shared" si="1"/>
        <v>6.25</v>
      </c>
      <c r="AF8" s="48"/>
      <c r="AG8" s="40" t="s">
        <v>442</v>
      </c>
      <c r="AH8" s="13">
        <v>45</v>
      </c>
      <c r="AI8" s="48">
        <f t="shared" si="2"/>
        <v>6.3920454545454541</v>
      </c>
      <c r="AJ8" s="48"/>
      <c r="AK8" s="3"/>
      <c r="AL8" s="140" t="s">
        <v>442</v>
      </c>
      <c r="AM8" s="26">
        <v>51</v>
      </c>
      <c r="AN8" s="142">
        <f t="shared" si="3"/>
        <v>7.2443181818181825</v>
      </c>
      <c r="AP8" s="140" t="s">
        <v>442</v>
      </c>
      <c r="AQ8" s="26">
        <v>48</v>
      </c>
      <c r="AR8" s="142">
        <f t="shared" si="4"/>
        <v>6.8181818181818175</v>
      </c>
      <c r="AS8" s="72"/>
      <c r="AT8" s="72"/>
      <c r="AU8" s="140" t="s">
        <v>442</v>
      </c>
      <c r="AV8" s="26">
        <v>41</v>
      </c>
      <c r="AW8" s="142">
        <f t="shared" si="5"/>
        <v>5.8238636363636358</v>
      </c>
    </row>
    <row r="9" spans="2:50" ht="18" customHeight="1">
      <c r="B9" s="74" t="s">
        <v>441</v>
      </c>
      <c r="C9" s="62">
        <v>206</v>
      </c>
      <c r="D9" s="63">
        <f t="shared" ref="D9:D11" si="9">C9/704*100</f>
        <v>29.261363636363637</v>
      </c>
      <c r="E9" s="63"/>
      <c r="F9" s="40" t="s">
        <v>441</v>
      </c>
      <c r="G9" s="13">
        <v>216</v>
      </c>
      <c r="H9" s="48">
        <f t="shared" ref="H9:H11" si="10">G9/704*100</f>
        <v>30.681818181818183</v>
      </c>
      <c r="I9" s="48"/>
      <c r="K9" s="40" t="s">
        <v>632</v>
      </c>
      <c r="L9" s="13">
        <v>12</v>
      </c>
      <c r="M9" s="48">
        <f t="shared" si="6"/>
        <v>1.7045454545454544</v>
      </c>
      <c r="O9" s="140" t="s">
        <v>632</v>
      </c>
      <c r="P9" s="26">
        <v>38</v>
      </c>
      <c r="Q9" s="142">
        <f t="shared" si="7"/>
        <v>5.3977272727272725</v>
      </c>
      <c r="R9" s="48"/>
      <c r="S9" s="3"/>
      <c r="T9" s="40" t="s">
        <v>632</v>
      </c>
      <c r="U9" s="13">
        <v>33</v>
      </c>
      <c r="V9" s="48">
        <f t="shared" si="8"/>
        <v>4.6875</v>
      </c>
      <c r="W9" s="48"/>
      <c r="X9" s="140" t="s">
        <v>632</v>
      </c>
      <c r="Y9" s="26">
        <v>29</v>
      </c>
      <c r="Z9" s="142">
        <f t="shared" si="0"/>
        <v>4.1193181818181817</v>
      </c>
      <c r="AC9" s="40" t="s">
        <v>632</v>
      </c>
      <c r="AD9" s="13">
        <v>122</v>
      </c>
      <c r="AE9" s="48">
        <f t="shared" si="1"/>
        <v>17.329545454545457</v>
      </c>
      <c r="AF9" s="48"/>
      <c r="AG9" s="40" t="s">
        <v>632</v>
      </c>
      <c r="AH9" s="13">
        <v>21</v>
      </c>
      <c r="AI9" s="48">
        <f t="shared" si="2"/>
        <v>2.9829545454545454</v>
      </c>
      <c r="AJ9" s="48"/>
      <c r="AK9" s="3"/>
      <c r="AL9" s="140" t="s">
        <v>632</v>
      </c>
      <c r="AM9" s="26">
        <v>11</v>
      </c>
      <c r="AN9" s="142">
        <f t="shared" si="3"/>
        <v>1.5625</v>
      </c>
      <c r="AP9" s="140" t="s">
        <v>632</v>
      </c>
      <c r="AQ9" s="26">
        <v>24</v>
      </c>
      <c r="AR9" s="142">
        <f t="shared" si="4"/>
        <v>3.4090909090909087</v>
      </c>
      <c r="AS9" s="72"/>
      <c r="AT9" s="72"/>
      <c r="AU9" s="140" t="s">
        <v>632</v>
      </c>
      <c r="AV9" s="26">
        <v>44</v>
      </c>
      <c r="AW9" s="142">
        <f t="shared" si="5"/>
        <v>6.25</v>
      </c>
    </row>
    <row r="10" spans="2:50" ht="18" customHeight="1">
      <c r="B10" s="84" t="s">
        <v>442</v>
      </c>
      <c r="C10" s="62">
        <v>22</v>
      </c>
      <c r="D10" s="63">
        <f t="shared" si="9"/>
        <v>3.125</v>
      </c>
      <c r="E10" s="63"/>
      <c r="F10" s="40" t="s">
        <v>442</v>
      </c>
      <c r="G10" s="13">
        <v>33</v>
      </c>
      <c r="H10" s="48">
        <f t="shared" si="10"/>
        <v>4.6875</v>
      </c>
      <c r="I10" s="50"/>
      <c r="K10" s="88" t="s">
        <v>68</v>
      </c>
      <c r="L10" s="26">
        <v>15</v>
      </c>
      <c r="M10" s="48">
        <f t="shared" si="6"/>
        <v>2.1306818181818179</v>
      </c>
      <c r="O10" s="88" t="s">
        <v>68</v>
      </c>
      <c r="P10" s="26">
        <v>18</v>
      </c>
      <c r="Q10" s="142">
        <f t="shared" si="7"/>
        <v>2.5568181818181821</v>
      </c>
      <c r="R10" s="48"/>
      <c r="S10" s="3"/>
      <c r="T10" s="88" t="s">
        <v>68</v>
      </c>
      <c r="U10" s="26">
        <v>16</v>
      </c>
      <c r="V10" s="48">
        <f t="shared" si="8"/>
        <v>2.2727272727272729</v>
      </c>
      <c r="W10" s="48"/>
      <c r="X10" s="88" t="s">
        <v>68</v>
      </c>
      <c r="Y10" s="26">
        <v>16</v>
      </c>
      <c r="Z10" s="142">
        <f t="shared" si="0"/>
        <v>2.2727272727272729</v>
      </c>
      <c r="AC10" s="88" t="s">
        <v>68</v>
      </c>
      <c r="AD10" s="26">
        <v>71</v>
      </c>
      <c r="AE10" s="48">
        <f t="shared" si="1"/>
        <v>10.085227272727272</v>
      </c>
      <c r="AF10" s="48"/>
      <c r="AG10" s="88" t="s">
        <v>68</v>
      </c>
      <c r="AH10" s="26">
        <v>17</v>
      </c>
      <c r="AI10" s="48">
        <f t="shared" si="2"/>
        <v>2.4147727272727271</v>
      </c>
      <c r="AJ10" s="48"/>
      <c r="AK10" s="3"/>
      <c r="AL10" s="88" t="s">
        <v>68</v>
      </c>
      <c r="AM10" s="26">
        <v>23</v>
      </c>
      <c r="AN10" s="148">
        <f t="shared" si="3"/>
        <v>3.2670454545454546</v>
      </c>
      <c r="AP10" s="140" t="s">
        <v>68</v>
      </c>
      <c r="AQ10" s="26">
        <v>19</v>
      </c>
      <c r="AR10" s="142">
        <f t="shared" si="4"/>
        <v>2.6988636363636362</v>
      </c>
      <c r="AS10" s="72"/>
      <c r="AT10" s="72"/>
      <c r="AU10" s="88" t="s">
        <v>68</v>
      </c>
      <c r="AV10" s="26">
        <v>25</v>
      </c>
      <c r="AW10" s="148">
        <f t="shared" si="5"/>
        <v>3.5511363636363638</v>
      </c>
    </row>
    <row r="11" spans="2:50" ht="18" customHeight="1">
      <c r="B11" s="16" t="s">
        <v>68</v>
      </c>
      <c r="C11" s="64">
        <v>29</v>
      </c>
      <c r="D11" s="63">
        <f t="shared" si="9"/>
        <v>4.1193181818181817</v>
      </c>
      <c r="E11" s="65"/>
      <c r="F11" s="87" t="s">
        <v>68</v>
      </c>
      <c r="G11" s="13">
        <v>24</v>
      </c>
      <c r="H11" s="48">
        <f t="shared" si="10"/>
        <v>3.4090909090909087</v>
      </c>
      <c r="I11" s="50"/>
      <c r="K11" s="85" t="s">
        <v>93</v>
      </c>
      <c r="L11" s="34">
        <f>SUM(L6:L10)</f>
        <v>712</v>
      </c>
      <c r="M11" s="49">
        <f>L11/704*100</f>
        <v>101.13636363636364</v>
      </c>
      <c r="O11" s="143" t="s">
        <v>93</v>
      </c>
      <c r="P11" s="34">
        <f>SUM(P6:P10)</f>
        <v>737</v>
      </c>
      <c r="Q11" s="144">
        <f>SUM(Q6:Q10)</f>
        <v>104.6875</v>
      </c>
      <c r="R11" s="50"/>
      <c r="S11" s="3"/>
      <c r="T11" s="85" t="s">
        <v>93</v>
      </c>
      <c r="U11" s="34">
        <f>SUM(U6:U10)</f>
        <v>721</v>
      </c>
      <c r="V11" s="49">
        <f>U11/704*100</f>
        <v>102.41477272727273</v>
      </c>
      <c r="W11" s="50"/>
      <c r="X11" s="143" t="s">
        <v>93</v>
      </c>
      <c r="Y11" s="34">
        <f>SUM(Y6:Y10)</f>
        <v>744</v>
      </c>
      <c r="Z11" s="144">
        <f t="shared" si="0"/>
        <v>105.68181818181819</v>
      </c>
      <c r="AC11" s="85" t="s">
        <v>93</v>
      </c>
      <c r="AD11" s="34">
        <f>SUM(AD6:AD10)</f>
        <v>731</v>
      </c>
      <c r="AE11" s="49">
        <f t="shared" si="1"/>
        <v>103.83522727272727</v>
      </c>
      <c r="AF11" s="50"/>
      <c r="AG11" s="85" t="s">
        <v>93</v>
      </c>
      <c r="AH11" s="34">
        <f>SUM(AH6:AH10)</f>
        <v>717</v>
      </c>
      <c r="AI11" s="49">
        <f t="shared" si="2"/>
        <v>101.84659090909092</v>
      </c>
      <c r="AJ11" s="50"/>
      <c r="AK11" s="3"/>
      <c r="AL11" s="88" t="s">
        <v>147</v>
      </c>
      <c r="AM11" s="26">
        <v>1</v>
      </c>
      <c r="AN11" s="148">
        <f t="shared" si="3"/>
        <v>0.14204545454545456</v>
      </c>
      <c r="AP11" s="143" t="s">
        <v>93</v>
      </c>
      <c r="AQ11" s="34">
        <f>SUM(AQ6:AQ10)</f>
        <v>735</v>
      </c>
      <c r="AR11" s="144">
        <f t="shared" si="4"/>
        <v>104.40340909090908</v>
      </c>
      <c r="AS11" s="72"/>
      <c r="AT11" s="72"/>
      <c r="AU11" s="143" t="s">
        <v>93</v>
      </c>
      <c r="AV11" s="34">
        <f>SUM(AV6:AV10)</f>
        <v>720</v>
      </c>
      <c r="AW11" s="144">
        <f t="shared" si="5"/>
        <v>102.27272727272727</v>
      </c>
    </row>
    <row r="12" spans="2:50" ht="18" customHeight="1">
      <c r="B12" s="85" t="s">
        <v>93</v>
      </c>
      <c r="C12" s="66">
        <f>SUM(C8:C11)</f>
        <v>725</v>
      </c>
      <c r="D12" s="67">
        <f>SUM(D8:D11)</f>
        <v>102.98295454545456</v>
      </c>
      <c r="E12" s="65"/>
      <c r="F12" s="85" t="s">
        <v>93</v>
      </c>
      <c r="G12" s="34">
        <f>SUM(G8:G11)</f>
        <v>722</v>
      </c>
      <c r="H12" s="49">
        <f>SUM(H8:H11)</f>
        <v>102.55681818181819</v>
      </c>
      <c r="I12" s="71"/>
      <c r="K12" s="85" t="s">
        <v>142</v>
      </c>
      <c r="L12" s="66">
        <v>704</v>
      </c>
      <c r="M12" s="70">
        <v>100</v>
      </c>
      <c r="O12" s="143" t="s">
        <v>142</v>
      </c>
      <c r="P12" s="145">
        <v>704</v>
      </c>
      <c r="Q12" s="146">
        <v>100</v>
      </c>
      <c r="R12" s="71"/>
      <c r="S12" s="3"/>
      <c r="T12" s="85" t="s">
        <v>142</v>
      </c>
      <c r="U12" s="66">
        <v>704</v>
      </c>
      <c r="V12" s="70">
        <v>100</v>
      </c>
      <c r="W12" s="71"/>
      <c r="X12" s="143" t="s">
        <v>142</v>
      </c>
      <c r="Y12" s="145">
        <v>704</v>
      </c>
      <c r="Z12" s="146">
        <v>100</v>
      </c>
      <c r="AC12" s="85" t="s">
        <v>142</v>
      </c>
      <c r="AD12" s="66">
        <v>704</v>
      </c>
      <c r="AE12" s="70">
        <v>100</v>
      </c>
      <c r="AF12" s="71"/>
      <c r="AG12" s="85" t="s">
        <v>142</v>
      </c>
      <c r="AH12" s="66">
        <v>704</v>
      </c>
      <c r="AI12" s="70">
        <v>100</v>
      </c>
      <c r="AJ12" s="71"/>
      <c r="AK12" s="3"/>
      <c r="AL12" s="143" t="s">
        <v>93</v>
      </c>
      <c r="AM12" s="34">
        <f>SUM(AM6:AM11)</f>
        <v>745</v>
      </c>
      <c r="AN12" s="144">
        <f t="shared" si="3"/>
        <v>105.82386363636364</v>
      </c>
      <c r="AO12" s="72"/>
      <c r="AP12" s="143" t="s">
        <v>142</v>
      </c>
      <c r="AQ12" s="145">
        <v>704</v>
      </c>
      <c r="AR12" s="146">
        <v>100</v>
      </c>
      <c r="AS12" s="72"/>
      <c r="AT12" s="72"/>
      <c r="AU12" s="143" t="s">
        <v>142</v>
      </c>
      <c r="AV12" s="145">
        <v>704</v>
      </c>
      <c r="AW12" s="146">
        <v>100</v>
      </c>
    </row>
    <row r="13" spans="2:50" ht="18" customHeight="1">
      <c r="B13" s="85" t="s">
        <v>142</v>
      </c>
      <c r="C13" s="66">
        <v>704</v>
      </c>
      <c r="D13" s="68">
        <v>100</v>
      </c>
      <c r="E13" s="69"/>
      <c r="F13" s="85" t="s">
        <v>142</v>
      </c>
      <c r="G13" s="66">
        <v>704</v>
      </c>
      <c r="H13" s="70">
        <v>100</v>
      </c>
      <c r="K13" s="87"/>
      <c r="L13" s="3"/>
      <c r="O13" s="88"/>
      <c r="P13" s="72"/>
      <c r="Q13" s="72"/>
      <c r="R13" s="3"/>
      <c r="S13" s="3"/>
      <c r="T13" s="87"/>
      <c r="U13" s="3"/>
      <c r="X13" s="88"/>
      <c r="Y13" s="72"/>
      <c r="AC13" s="88"/>
      <c r="AD13" s="72"/>
      <c r="AG13" s="88"/>
      <c r="AH13" s="72"/>
      <c r="AK13" s="3"/>
      <c r="AL13" s="143" t="s">
        <v>142</v>
      </c>
      <c r="AM13" s="145">
        <v>704</v>
      </c>
      <c r="AN13" s="146">
        <v>100</v>
      </c>
      <c r="AP13" s="88"/>
      <c r="AQ13" s="72"/>
      <c r="AS13" s="72"/>
      <c r="AT13" s="72"/>
      <c r="AU13" s="88"/>
      <c r="AV13" s="72"/>
    </row>
    <row r="14" spans="2:50" ht="18" customHeight="1">
      <c r="B14" s="84"/>
      <c r="C14" s="61"/>
      <c r="D14" s="61"/>
      <c r="E14" s="61"/>
      <c r="F14" s="88"/>
      <c r="G14" s="72"/>
      <c r="K14" s="40" t="s">
        <v>443</v>
      </c>
      <c r="L14" s="40"/>
      <c r="M14" s="40"/>
      <c r="O14" s="88"/>
      <c r="P14" s="72"/>
      <c r="R14" s="3"/>
      <c r="S14" s="3"/>
      <c r="T14" s="88"/>
      <c r="U14" s="3"/>
      <c r="X14" s="140" t="s">
        <v>443</v>
      </c>
      <c r="Y14" s="72"/>
      <c r="AC14" s="40" t="s">
        <v>443</v>
      </c>
      <c r="AG14" s="40" t="s">
        <v>443</v>
      </c>
      <c r="AH14" s="72"/>
      <c r="AI14" s="72"/>
      <c r="AK14" s="3"/>
      <c r="AL14" s="88"/>
      <c r="AM14" s="72"/>
      <c r="AP14" s="140" t="s">
        <v>443</v>
      </c>
      <c r="AQ14" s="88"/>
      <c r="AR14" s="88"/>
      <c r="AS14" s="72"/>
      <c r="AT14" s="72"/>
      <c r="AU14" s="140" t="s">
        <v>443</v>
      </c>
      <c r="AV14" s="72"/>
    </row>
    <row r="15" spans="2:50" ht="18" customHeight="1">
      <c r="B15" s="74" t="s">
        <v>443</v>
      </c>
      <c r="C15" s="60"/>
      <c r="D15" s="60"/>
      <c r="E15" s="60"/>
      <c r="F15" s="40" t="s">
        <v>443</v>
      </c>
      <c r="G15" s="72"/>
      <c r="H15" s="72"/>
      <c r="K15" s="89"/>
      <c r="L15" s="92" t="s">
        <v>109</v>
      </c>
      <c r="M15" s="86" t="s">
        <v>631</v>
      </c>
      <c r="O15" s="140" t="s">
        <v>443</v>
      </c>
      <c r="P15" s="72"/>
      <c r="Q15" s="72"/>
      <c r="S15" s="3"/>
      <c r="T15" s="40" t="s">
        <v>443</v>
      </c>
      <c r="X15" s="149"/>
      <c r="Y15" s="141" t="s">
        <v>109</v>
      </c>
      <c r="Z15" s="112" t="s">
        <v>631</v>
      </c>
      <c r="AC15" s="89"/>
      <c r="AD15" s="92" t="s">
        <v>109</v>
      </c>
      <c r="AE15" s="86" t="s">
        <v>631</v>
      </c>
      <c r="AF15" s="20"/>
      <c r="AG15" s="86"/>
      <c r="AH15" s="92" t="s">
        <v>109</v>
      </c>
      <c r="AI15" s="86" t="s">
        <v>631</v>
      </c>
      <c r="AK15" s="3"/>
      <c r="AL15" s="140" t="s">
        <v>443</v>
      </c>
      <c r="AM15" s="72"/>
      <c r="AP15" s="112"/>
      <c r="AQ15" s="141" t="s">
        <v>109</v>
      </c>
      <c r="AR15" s="112" t="s">
        <v>631</v>
      </c>
      <c r="AS15" s="154"/>
      <c r="AT15" s="154"/>
      <c r="AU15" s="149"/>
      <c r="AV15" s="141" t="s">
        <v>109</v>
      </c>
      <c r="AW15" s="112" t="s">
        <v>631</v>
      </c>
    </row>
    <row r="16" spans="2:50" ht="18" customHeight="1">
      <c r="B16" s="85"/>
      <c r="C16" s="95" t="s">
        <v>109</v>
      </c>
      <c r="D16" s="96" t="s">
        <v>631</v>
      </c>
      <c r="E16" s="97"/>
      <c r="F16" s="86"/>
      <c r="G16" s="92" t="s">
        <v>109</v>
      </c>
      <c r="H16" s="86" t="s">
        <v>631</v>
      </c>
      <c r="I16" s="72"/>
      <c r="K16" s="40" t="s">
        <v>171</v>
      </c>
      <c r="L16" s="13">
        <v>27</v>
      </c>
      <c r="M16" s="48">
        <f>L16/206*100</f>
        <v>13.106796116504855</v>
      </c>
      <c r="O16" s="112"/>
      <c r="P16" s="141" t="s">
        <v>109</v>
      </c>
      <c r="Q16" s="112" t="s">
        <v>631</v>
      </c>
      <c r="R16" s="88"/>
      <c r="S16" s="87"/>
      <c r="T16" s="86"/>
      <c r="U16" s="92" t="s">
        <v>109</v>
      </c>
      <c r="V16" s="86" t="s">
        <v>631</v>
      </c>
      <c r="W16" s="20"/>
      <c r="X16" s="140" t="s">
        <v>171</v>
      </c>
      <c r="Y16" s="26">
        <v>80</v>
      </c>
      <c r="Z16" s="142">
        <f>Y16/348*100</f>
        <v>22.988505747126435</v>
      </c>
      <c r="AC16" s="40" t="s">
        <v>171</v>
      </c>
      <c r="AD16" s="13">
        <v>11</v>
      </c>
      <c r="AE16" s="48">
        <f>AD16/198*100</f>
        <v>5.5555555555555554</v>
      </c>
      <c r="AF16" s="48"/>
      <c r="AG16" s="40" t="s">
        <v>171</v>
      </c>
      <c r="AH16" s="13">
        <v>30</v>
      </c>
      <c r="AI16" s="48">
        <f>AH16/69*100</f>
        <v>43.478260869565219</v>
      </c>
      <c r="AJ16" s="72"/>
      <c r="AK16" s="3"/>
      <c r="AL16" s="149"/>
      <c r="AM16" s="141" t="s">
        <v>109</v>
      </c>
      <c r="AN16" s="112" t="s">
        <v>631</v>
      </c>
      <c r="AP16" s="140" t="s">
        <v>171</v>
      </c>
      <c r="AQ16" s="26">
        <v>30</v>
      </c>
      <c r="AR16" s="142">
        <f>AQ16/172*100</f>
        <v>17.441860465116278</v>
      </c>
      <c r="AS16" s="72"/>
      <c r="AT16" s="72"/>
      <c r="AU16" s="140" t="s">
        <v>171</v>
      </c>
      <c r="AV16" s="156">
        <v>13</v>
      </c>
      <c r="AW16" s="142">
        <f>AV16/110*100</f>
        <v>11.818181818181818</v>
      </c>
    </row>
    <row r="17" spans="2:50" ht="18" customHeight="1">
      <c r="B17" s="74" t="s">
        <v>171</v>
      </c>
      <c r="C17" s="62">
        <v>39</v>
      </c>
      <c r="D17" s="63">
        <f>C17/208*100</f>
        <v>18.75</v>
      </c>
      <c r="E17" s="63"/>
      <c r="F17" s="40" t="s">
        <v>171</v>
      </c>
      <c r="G17" s="13">
        <v>33</v>
      </c>
      <c r="H17" s="48">
        <f>G17/216*100</f>
        <v>15.277777777777779</v>
      </c>
      <c r="I17" s="20"/>
      <c r="J17" s="1"/>
      <c r="K17" s="40" t="s">
        <v>173</v>
      </c>
      <c r="L17" s="13">
        <v>2</v>
      </c>
      <c r="M17" s="48">
        <f t="shared" ref="M17:M31" si="11">L17/206*100</f>
        <v>0.97087378640776689</v>
      </c>
      <c r="N17" s="1"/>
      <c r="O17" s="140" t="s">
        <v>171</v>
      </c>
      <c r="P17" s="26">
        <v>22</v>
      </c>
      <c r="Q17" s="142">
        <f>P17/117*100</f>
        <v>18.803418803418804</v>
      </c>
      <c r="R17" s="20"/>
      <c r="S17" s="73"/>
      <c r="T17" s="40" t="s">
        <v>171</v>
      </c>
      <c r="U17" s="13">
        <v>41</v>
      </c>
      <c r="V17" s="48">
        <f>U17/118*100</f>
        <v>34.745762711864408</v>
      </c>
      <c r="W17" s="48"/>
      <c r="X17" s="140" t="s">
        <v>172</v>
      </c>
      <c r="Y17" s="26">
        <v>3</v>
      </c>
      <c r="Z17" s="142">
        <f t="shared" ref="Z17:Z37" si="12">Y17/348*100</f>
        <v>0.86206896551724133</v>
      </c>
      <c r="AC17" s="40" t="s">
        <v>172</v>
      </c>
      <c r="AD17" s="13">
        <v>1</v>
      </c>
      <c r="AE17" s="48">
        <f t="shared" ref="AE17:AE37" si="13">AD17/198*100</f>
        <v>0.50505050505050508</v>
      </c>
      <c r="AF17" s="48"/>
      <c r="AG17" s="40" t="s">
        <v>172</v>
      </c>
      <c r="AH17" s="13">
        <v>2</v>
      </c>
      <c r="AI17" s="48">
        <f t="shared" ref="AI17:AI30" si="14">AH17/69*100</f>
        <v>2.8985507246376812</v>
      </c>
      <c r="AJ17" s="20"/>
      <c r="AK17" s="3"/>
      <c r="AL17" s="140" t="s">
        <v>171</v>
      </c>
      <c r="AM17" s="26">
        <v>79</v>
      </c>
      <c r="AN17" s="142">
        <f>AM17/368*100</f>
        <v>21.467391304347828</v>
      </c>
      <c r="AO17" s="138"/>
      <c r="AP17" s="140" t="s">
        <v>172</v>
      </c>
      <c r="AQ17" s="26">
        <v>5</v>
      </c>
      <c r="AR17" s="142">
        <f t="shared" ref="AR17:AR36" si="15">AQ17/172*100</f>
        <v>2.9069767441860463</v>
      </c>
      <c r="AS17" s="72"/>
      <c r="AT17" s="72"/>
      <c r="AU17" s="140" t="s">
        <v>172</v>
      </c>
      <c r="AV17" s="26">
        <v>2</v>
      </c>
      <c r="AW17" s="142">
        <f t="shared" ref="AW17:AW34" si="16">AV17/110*100</f>
        <v>1.8181818181818181</v>
      </c>
    </row>
    <row r="18" spans="2:50" ht="18" customHeight="1">
      <c r="B18" s="74" t="s">
        <v>172</v>
      </c>
      <c r="C18" s="62">
        <v>1</v>
      </c>
      <c r="D18" s="63">
        <f t="shared" ref="D18:D36" si="17">C18/208*100</f>
        <v>0.48076923076923078</v>
      </c>
      <c r="E18" s="63"/>
      <c r="F18" s="40" t="s">
        <v>172</v>
      </c>
      <c r="G18" s="13">
        <v>1</v>
      </c>
      <c r="H18" s="48">
        <f t="shared" ref="H18:H33" si="18">G18/216*100</f>
        <v>0.46296296296296291</v>
      </c>
      <c r="I18" s="48"/>
      <c r="K18" s="40" t="s">
        <v>444</v>
      </c>
      <c r="L18" s="13">
        <v>2</v>
      </c>
      <c r="M18" s="48">
        <f t="shared" si="11"/>
        <v>0.97087378640776689</v>
      </c>
      <c r="N18" s="44"/>
      <c r="O18" s="140" t="s">
        <v>172</v>
      </c>
      <c r="P18" s="26">
        <v>2</v>
      </c>
      <c r="Q18" s="142">
        <f t="shared" ref="Q18:Q33" si="19">P18/117*100</f>
        <v>1.7094017094017095</v>
      </c>
      <c r="R18" s="48"/>
      <c r="S18" s="3"/>
      <c r="T18" s="40" t="s">
        <v>173</v>
      </c>
      <c r="U18" s="13">
        <v>1</v>
      </c>
      <c r="V18" s="48">
        <f t="shared" ref="V18:V29" si="20">U18/118*100</f>
        <v>0.84745762711864403</v>
      </c>
      <c r="W18" s="48"/>
      <c r="X18" s="140" t="s">
        <v>173</v>
      </c>
      <c r="Y18" s="26">
        <v>7</v>
      </c>
      <c r="Z18" s="142">
        <f t="shared" si="12"/>
        <v>2.0114942528735633</v>
      </c>
      <c r="AA18" s="1"/>
      <c r="AB18" s="1"/>
      <c r="AC18" s="40" t="s">
        <v>173</v>
      </c>
      <c r="AD18" s="13">
        <v>1</v>
      </c>
      <c r="AE18" s="48">
        <f t="shared" si="13"/>
        <v>0.50505050505050508</v>
      </c>
      <c r="AF18" s="48"/>
      <c r="AG18" s="40" t="s">
        <v>173</v>
      </c>
      <c r="AH18" s="13">
        <v>2</v>
      </c>
      <c r="AI18" s="48">
        <f t="shared" si="14"/>
        <v>2.8985507246376812</v>
      </c>
      <c r="AJ18" s="48"/>
      <c r="AK18" s="2"/>
      <c r="AL18" s="140" t="s">
        <v>172</v>
      </c>
      <c r="AM18" s="26">
        <v>9</v>
      </c>
      <c r="AN18" s="142">
        <f t="shared" ref="AN18:AN39" si="21">AM18/368*100</f>
        <v>2.4456521739130435</v>
      </c>
      <c r="AP18" s="140" t="s">
        <v>173</v>
      </c>
      <c r="AQ18" s="26">
        <v>2</v>
      </c>
      <c r="AR18" s="142">
        <f t="shared" si="15"/>
        <v>1.1627906976744187</v>
      </c>
      <c r="AS18" s="72"/>
      <c r="AT18" s="72"/>
      <c r="AU18" s="140" t="s">
        <v>173</v>
      </c>
      <c r="AV18" s="26">
        <v>3</v>
      </c>
      <c r="AW18" s="142">
        <f t="shared" si="16"/>
        <v>2.7272727272727271</v>
      </c>
      <c r="AX18" s="1"/>
    </row>
    <row r="19" spans="2:50" s="1" customFormat="1" ht="18" customHeight="1">
      <c r="B19" s="74" t="s">
        <v>173</v>
      </c>
      <c r="C19" s="62">
        <v>1</v>
      </c>
      <c r="D19" s="63">
        <f t="shared" si="17"/>
        <v>0.48076923076923078</v>
      </c>
      <c r="E19" s="63"/>
      <c r="F19" s="40" t="s">
        <v>173</v>
      </c>
      <c r="G19" s="13">
        <v>2</v>
      </c>
      <c r="H19" s="48">
        <f t="shared" si="18"/>
        <v>0.92592592592592582</v>
      </c>
      <c r="I19" s="48"/>
      <c r="J19"/>
      <c r="K19" s="40" t="s">
        <v>445</v>
      </c>
      <c r="L19" s="13">
        <v>41</v>
      </c>
      <c r="M19" s="48">
        <f t="shared" si="11"/>
        <v>19.902912621359224</v>
      </c>
      <c r="N19"/>
      <c r="O19" s="140" t="s">
        <v>173</v>
      </c>
      <c r="P19" s="147">
        <v>3</v>
      </c>
      <c r="Q19" s="142">
        <f t="shared" si="19"/>
        <v>2.5641025641025639</v>
      </c>
      <c r="R19" s="48"/>
      <c r="S19" s="3"/>
      <c r="T19" s="40" t="s">
        <v>444</v>
      </c>
      <c r="U19" s="13">
        <v>6</v>
      </c>
      <c r="V19" s="48">
        <f t="shared" si="20"/>
        <v>5.0847457627118651</v>
      </c>
      <c r="W19" s="48"/>
      <c r="X19" s="140" t="s">
        <v>444</v>
      </c>
      <c r="Y19" s="26">
        <v>5</v>
      </c>
      <c r="Z19" s="142">
        <f t="shared" si="12"/>
        <v>1.4367816091954022</v>
      </c>
      <c r="AA19"/>
      <c r="AB19"/>
      <c r="AC19" s="40" t="s">
        <v>445</v>
      </c>
      <c r="AD19" s="13">
        <v>7</v>
      </c>
      <c r="AE19" s="48">
        <f t="shared" si="13"/>
        <v>3.535353535353535</v>
      </c>
      <c r="AF19" s="48"/>
      <c r="AG19" s="40" t="s">
        <v>444</v>
      </c>
      <c r="AH19" s="13">
        <v>1</v>
      </c>
      <c r="AI19" s="48">
        <f t="shared" si="14"/>
        <v>1.4492753623188406</v>
      </c>
      <c r="AJ19" s="48"/>
      <c r="AK19" s="3"/>
      <c r="AL19" s="140" t="s">
        <v>173</v>
      </c>
      <c r="AM19" s="26">
        <v>7</v>
      </c>
      <c r="AN19" s="142">
        <f t="shared" si="21"/>
        <v>1.9021739130434785</v>
      </c>
      <c r="AO19" s="151"/>
      <c r="AP19" s="140" t="s">
        <v>445</v>
      </c>
      <c r="AQ19" s="26">
        <v>13</v>
      </c>
      <c r="AR19" s="142">
        <f t="shared" si="15"/>
        <v>7.5581395348837201</v>
      </c>
      <c r="AS19" s="72"/>
      <c r="AT19" s="72"/>
      <c r="AU19" s="140" t="s">
        <v>445</v>
      </c>
      <c r="AV19" s="26">
        <v>4</v>
      </c>
      <c r="AW19" s="142">
        <f t="shared" si="16"/>
        <v>3.6363636363636362</v>
      </c>
      <c r="AX19"/>
    </row>
    <row r="20" spans="2:50" ht="18" customHeight="1">
      <c r="B20" s="74" t="s">
        <v>444</v>
      </c>
      <c r="C20" s="62">
        <v>1</v>
      </c>
      <c r="D20" s="63">
        <f t="shared" si="17"/>
        <v>0.48076923076923078</v>
      </c>
      <c r="E20" s="63"/>
      <c r="F20" s="40" t="s">
        <v>444</v>
      </c>
      <c r="G20" s="13">
        <v>2</v>
      </c>
      <c r="H20" s="48">
        <f t="shared" si="18"/>
        <v>0.92592592592592582</v>
      </c>
      <c r="I20" s="48"/>
      <c r="K20" s="40" t="s">
        <v>179</v>
      </c>
      <c r="L20" s="13">
        <v>2</v>
      </c>
      <c r="M20" s="48">
        <f t="shared" si="11"/>
        <v>0.97087378640776689</v>
      </c>
      <c r="O20" s="140" t="s">
        <v>444</v>
      </c>
      <c r="P20" s="26">
        <v>2</v>
      </c>
      <c r="Q20" s="142">
        <f t="shared" si="19"/>
        <v>1.7094017094017095</v>
      </c>
      <c r="R20" s="48"/>
      <c r="S20" s="3"/>
      <c r="T20" s="40" t="s">
        <v>445</v>
      </c>
      <c r="U20" s="13">
        <v>27</v>
      </c>
      <c r="V20" s="48">
        <f t="shared" si="20"/>
        <v>22.881355932203391</v>
      </c>
      <c r="W20" s="48"/>
      <c r="X20" s="140" t="s">
        <v>445</v>
      </c>
      <c r="Y20" s="26">
        <v>48</v>
      </c>
      <c r="Z20" s="142">
        <f t="shared" si="12"/>
        <v>13.793103448275861</v>
      </c>
      <c r="AC20" s="40" t="s">
        <v>179</v>
      </c>
      <c r="AD20" s="13">
        <v>3</v>
      </c>
      <c r="AE20" s="48">
        <f t="shared" si="13"/>
        <v>1.5151515151515151</v>
      </c>
      <c r="AF20" s="48"/>
      <c r="AG20" s="40" t="s">
        <v>445</v>
      </c>
      <c r="AH20" s="13">
        <v>4</v>
      </c>
      <c r="AI20" s="48">
        <f t="shared" si="14"/>
        <v>5.7971014492753623</v>
      </c>
      <c r="AJ20" s="48"/>
      <c r="AK20" s="3"/>
      <c r="AL20" s="140" t="s">
        <v>444</v>
      </c>
      <c r="AM20" s="26">
        <v>8</v>
      </c>
      <c r="AN20" s="142">
        <f t="shared" si="21"/>
        <v>2.1739130434782608</v>
      </c>
      <c r="AP20" s="140" t="s">
        <v>179</v>
      </c>
      <c r="AQ20" s="26">
        <v>2</v>
      </c>
      <c r="AR20" s="142">
        <f t="shared" si="15"/>
        <v>1.1627906976744187</v>
      </c>
      <c r="AS20" s="72"/>
      <c r="AT20" s="72"/>
      <c r="AU20" s="140" t="s">
        <v>178</v>
      </c>
      <c r="AV20" s="26">
        <v>1</v>
      </c>
      <c r="AW20" s="142">
        <f t="shared" si="16"/>
        <v>0.90909090909090906</v>
      </c>
    </row>
    <row r="21" spans="2:50" ht="18" customHeight="1">
      <c r="B21" s="74" t="s">
        <v>445</v>
      </c>
      <c r="C21" s="62">
        <v>40</v>
      </c>
      <c r="D21" s="63">
        <f t="shared" si="17"/>
        <v>19.230769230769234</v>
      </c>
      <c r="E21" s="63"/>
      <c r="F21" s="40" t="s">
        <v>445</v>
      </c>
      <c r="G21" s="13">
        <v>46</v>
      </c>
      <c r="H21" s="48">
        <f t="shared" si="18"/>
        <v>21.296296296296298</v>
      </c>
      <c r="I21" s="48"/>
      <c r="K21" s="40" t="s">
        <v>180</v>
      </c>
      <c r="L21" s="13">
        <v>2</v>
      </c>
      <c r="M21" s="48">
        <f t="shared" si="11"/>
        <v>0.97087378640776689</v>
      </c>
      <c r="O21" s="140" t="s">
        <v>445</v>
      </c>
      <c r="P21" s="26">
        <v>16</v>
      </c>
      <c r="Q21" s="142">
        <f t="shared" si="19"/>
        <v>13.675213675213676</v>
      </c>
      <c r="R21" s="48"/>
      <c r="S21" s="3"/>
      <c r="T21" s="40" t="s">
        <v>178</v>
      </c>
      <c r="U21" s="13">
        <v>1</v>
      </c>
      <c r="V21" s="48">
        <f t="shared" si="20"/>
        <v>0.84745762711864403</v>
      </c>
      <c r="W21" s="48"/>
      <c r="X21" s="140" t="s">
        <v>176</v>
      </c>
      <c r="Y21" s="26">
        <v>1</v>
      </c>
      <c r="Z21" s="142">
        <f t="shared" si="12"/>
        <v>0.28735632183908044</v>
      </c>
      <c r="AC21" s="40" t="s">
        <v>180</v>
      </c>
      <c r="AD21" s="13">
        <v>1</v>
      </c>
      <c r="AE21" s="48">
        <f t="shared" si="13"/>
        <v>0.50505050505050508</v>
      </c>
      <c r="AF21" s="48"/>
      <c r="AG21" s="40" t="s">
        <v>179</v>
      </c>
      <c r="AH21" s="13">
        <v>1</v>
      </c>
      <c r="AI21" s="48">
        <f t="shared" si="14"/>
        <v>1.4492753623188406</v>
      </c>
      <c r="AJ21" s="48"/>
      <c r="AK21" s="3"/>
      <c r="AL21" s="140" t="s">
        <v>445</v>
      </c>
      <c r="AM21" s="26">
        <v>43</v>
      </c>
      <c r="AN21" s="142">
        <f t="shared" si="21"/>
        <v>11.684782608695652</v>
      </c>
      <c r="AP21" s="140" t="s">
        <v>180</v>
      </c>
      <c r="AQ21" s="26">
        <v>2</v>
      </c>
      <c r="AR21" s="142">
        <f t="shared" si="15"/>
        <v>1.1627906976744187</v>
      </c>
      <c r="AS21" s="72"/>
      <c r="AT21" s="72"/>
      <c r="AU21" s="140" t="s">
        <v>179</v>
      </c>
      <c r="AV21" s="26">
        <v>1</v>
      </c>
      <c r="AW21" s="142">
        <f t="shared" si="16"/>
        <v>0.90909090909090906</v>
      </c>
    </row>
    <row r="22" spans="2:50" ht="18" customHeight="1">
      <c r="B22" s="74" t="s">
        <v>179</v>
      </c>
      <c r="C22" s="62">
        <v>2</v>
      </c>
      <c r="D22" s="63">
        <f t="shared" si="17"/>
        <v>0.96153846153846156</v>
      </c>
      <c r="E22" s="63"/>
      <c r="F22" s="40" t="s">
        <v>179</v>
      </c>
      <c r="G22" s="13">
        <v>2</v>
      </c>
      <c r="H22" s="48">
        <f t="shared" si="18"/>
        <v>0.92592592592592582</v>
      </c>
      <c r="I22" s="48"/>
      <c r="K22" s="40" t="s">
        <v>181</v>
      </c>
      <c r="L22" s="13">
        <v>2</v>
      </c>
      <c r="M22" s="48">
        <f t="shared" si="11"/>
        <v>0.97087378640776689</v>
      </c>
      <c r="O22" s="140" t="s">
        <v>176</v>
      </c>
      <c r="P22" s="26">
        <v>1</v>
      </c>
      <c r="Q22" s="142">
        <f t="shared" si="19"/>
        <v>0.85470085470085477</v>
      </c>
      <c r="R22" s="48"/>
      <c r="S22" s="3"/>
      <c r="T22" s="40" t="s">
        <v>179</v>
      </c>
      <c r="U22" s="13">
        <v>5</v>
      </c>
      <c r="V22" s="48">
        <f t="shared" si="20"/>
        <v>4.2372881355932197</v>
      </c>
      <c r="W22" s="48"/>
      <c r="X22" s="140" t="s">
        <v>177</v>
      </c>
      <c r="Y22" s="26">
        <v>1</v>
      </c>
      <c r="Z22" s="142">
        <f t="shared" si="12"/>
        <v>0.28735632183908044</v>
      </c>
      <c r="AC22" s="40" t="s">
        <v>186</v>
      </c>
      <c r="AD22" s="13">
        <v>2</v>
      </c>
      <c r="AE22" s="48">
        <f t="shared" si="13"/>
        <v>1.0101010101010102</v>
      </c>
      <c r="AF22" s="48"/>
      <c r="AG22" s="40" t="s">
        <v>180</v>
      </c>
      <c r="AH22" s="13">
        <v>1</v>
      </c>
      <c r="AI22" s="48">
        <f t="shared" si="14"/>
        <v>1.4492753623188406</v>
      </c>
      <c r="AJ22" s="48"/>
      <c r="AK22" s="3"/>
      <c r="AL22" s="140" t="s">
        <v>178</v>
      </c>
      <c r="AM22" s="26">
        <v>3</v>
      </c>
      <c r="AN22" s="142">
        <f t="shared" si="21"/>
        <v>0.81521739130434778</v>
      </c>
      <c r="AP22" s="140" t="s">
        <v>185</v>
      </c>
      <c r="AQ22" s="26">
        <v>2</v>
      </c>
      <c r="AR22" s="142">
        <f t="shared" si="15"/>
        <v>1.1627906976744187</v>
      </c>
      <c r="AS22" s="72"/>
      <c r="AT22" s="72"/>
      <c r="AU22" s="140" t="s">
        <v>180</v>
      </c>
      <c r="AV22" s="26">
        <v>1</v>
      </c>
      <c r="AW22" s="142">
        <f t="shared" si="16"/>
        <v>0.90909090909090906</v>
      </c>
    </row>
    <row r="23" spans="2:50" ht="18" customHeight="1">
      <c r="B23" s="74" t="s">
        <v>180</v>
      </c>
      <c r="C23" s="62">
        <v>2</v>
      </c>
      <c r="D23" s="63">
        <f t="shared" si="17"/>
        <v>0.96153846153846156</v>
      </c>
      <c r="E23" s="63"/>
      <c r="F23" s="40" t="s">
        <v>180</v>
      </c>
      <c r="G23" s="13">
        <v>2</v>
      </c>
      <c r="H23" s="48">
        <f t="shared" si="18"/>
        <v>0.92592592592592582</v>
      </c>
      <c r="I23" s="48"/>
      <c r="K23" s="40" t="s">
        <v>185</v>
      </c>
      <c r="L23" s="13">
        <v>1</v>
      </c>
      <c r="M23" s="48">
        <f t="shared" si="11"/>
        <v>0.48543689320388345</v>
      </c>
      <c r="O23" s="140" t="s">
        <v>179</v>
      </c>
      <c r="P23" s="26">
        <v>2</v>
      </c>
      <c r="Q23" s="142">
        <f t="shared" si="19"/>
        <v>1.7094017094017095</v>
      </c>
      <c r="R23" s="48"/>
      <c r="S23" s="3"/>
      <c r="T23" s="40" t="s">
        <v>187</v>
      </c>
      <c r="U23" s="13">
        <v>1</v>
      </c>
      <c r="V23" s="48">
        <f t="shared" si="20"/>
        <v>0.84745762711864403</v>
      </c>
      <c r="W23" s="48"/>
      <c r="X23" s="140" t="s">
        <v>178</v>
      </c>
      <c r="Y23" s="26">
        <v>2</v>
      </c>
      <c r="Z23" s="142">
        <f t="shared" si="12"/>
        <v>0.57471264367816088</v>
      </c>
      <c r="AC23" s="40" t="s">
        <v>187</v>
      </c>
      <c r="AD23" s="13">
        <v>2</v>
      </c>
      <c r="AE23" s="48">
        <f t="shared" si="13"/>
        <v>1.0101010101010102</v>
      </c>
      <c r="AF23" s="48"/>
      <c r="AG23" s="40" t="s">
        <v>186</v>
      </c>
      <c r="AH23" s="13">
        <v>1</v>
      </c>
      <c r="AI23" s="48">
        <f t="shared" si="14"/>
        <v>1.4492753623188406</v>
      </c>
      <c r="AJ23" s="48"/>
      <c r="AK23" s="3"/>
      <c r="AL23" s="140" t="s">
        <v>179</v>
      </c>
      <c r="AM23" s="26">
        <v>6</v>
      </c>
      <c r="AN23" s="142">
        <f t="shared" si="21"/>
        <v>1.6304347826086956</v>
      </c>
      <c r="AP23" s="140" t="s">
        <v>186</v>
      </c>
      <c r="AQ23" s="26">
        <v>4</v>
      </c>
      <c r="AR23" s="142">
        <f t="shared" si="15"/>
        <v>2.3255813953488373</v>
      </c>
      <c r="AU23" s="140" t="s">
        <v>185</v>
      </c>
      <c r="AV23" s="26">
        <v>1</v>
      </c>
      <c r="AW23" s="142">
        <f t="shared" si="16"/>
        <v>0.90909090909090906</v>
      </c>
    </row>
    <row r="24" spans="2:50" ht="18" customHeight="1">
      <c r="B24" s="74" t="s">
        <v>181</v>
      </c>
      <c r="C24" s="62">
        <v>1</v>
      </c>
      <c r="D24" s="63">
        <f t="shared" si="17"/>
        <v>0.48076923076923078</v>
      </c>
      <c r="E24" s="63"/>
      <c r="F24" s="40" t="s">
        <v>181</v>
      </c>
      <c r="G24" s="13">
        <v>1</v>
      </c>
      <c r="H24" s="48">
        <f t="shared" si="18"/>
        <v>0.46296296296296291</v>
      </c>
      <c r="I24" s="48"/>
      <c r="K24" s="40" t="s">
        <v>186</v>
      </c>
      <c r="L24" s="13">
        <v>1</v>
      </c>
      <c r="M24" s="48">
        <f t="shared" si="11"/>
        <v>0.48543689320388345</v>
      </c>
      <c r="O24" s="140" t="s">
        <v>186</v>
      </c>
      <c r="P24" s="26">
        <v>1</v>
      </c>
      <c r="Q24" s="142">
        <f t="shared" si="19"/>
        <v>0.85470085470085477</v>
      </c>
      <c r="R24" s="48"/>
      <c r="S24" s="3"/>
      <c r="T24" s="40" t="s">
        <v>378</v>
      </c>
      <c r="U24" s="13">
        <v>20</v>
      </c>
      <c r="V24" s="48">
        <f t="shared" si="20"/>
        <v>16.949152542372879</v>
      </c>
      <c r="W24" s="48"/>
      <c r="X24" s="140" t="s">
        <v>179</v>
      </c>
      <c r="Y24" s="26">
        <v>8</v>
      </c>
      <c r="Z24" s="142">
        <f t="shared" si="12"/>
        <v>2.2988505747126435</v>
      </c>
      <c r="AC24" s="40" t="s">
        <v>377</v>
      </c>
      <c r="AD24" s="13">
        <v>46</v>
      </c>
      <c r="AE24" s="48">
        <f t="shared" si="13"/>
        <v>23.232323232323232</v>
      </c>
      <c r="AF24" s="48"/>
      <c r="AG24" s="40" t="s">
        <v>378</v>
      </c>
      <c r="AH24" s="13">
        <v>17</v>
      </c>
      <c r="AI24" s="48">
        <f t="shared" si="14"/>
        <v>24.637681159420293</v>
      </c>
      <c r="AJ24" s="48"/>
      <c r="AK24" s="3"/>
      <c r="AL24" s="140" t="s">
        <v>180</v>
      </c>
      <c r="AM24" s="26">
        <v>1</v>
      </c>
      <c r="AN24" s="142">
        <f t="shared" si="21"/>
        <v>0.27173913043478259</v>
      </c>
      <c r="AP24" s="140" t="s">
        <v>377</v>
      </c>
      <c r="AQ24" s="26">
        <v>1</v>
      </c>
      <c r="AR24" s="142">
        <f t="shared" si="15"/>
        <v>0.58139534883720934</v>
      </c>
      <c r="AU24" s="140" t="s">
        <v>186</v>
      </c>
      <c r="AV24" s="26">
        <v>6</v>
      </c>
      <c r="AW24" s="142">
        <f t="shared" si="16"/>
        <v>5.4545454545454541</v>
      </c>
    </row>
    <row r="25" spans="2:50" ht="18" customHeight="1">
      <c r="B25" s="74" t="s">
        <v>185</v>
      </c>
      <c r="C25" s="62">
        <v>2</v>
      </c>
      <c r="D25" s="63">
        <f t="shared" si="17"/>
        <v>0.96153846153846156</v>
      </c>
      <c r="E25" s="63"/>
      <c r="F25" s="40" t="s">
        <v>185</v>
      </c>
      <c r="G25" s="13">
        <v>1</v>
      </c>
      <c r="H25" s="48">
        <f t="shared" si="18"/>
        <v>0.46296296296296291</v>
      </c>
      <c r="I25" s="48"/>
      <c r="K25" s="40" t="s">
        <v>378</v>
      </c>
      <c r="L25" s="13">
        <v>108</v>
      </c>
      <c r="M25" s="48">
        <f t="shared" si="11"/>
        <v>52.427184466019419</v>
      </c>
      <c r="O25" s="140" t="s">
        <v>377</v>
      </c>
      <c r="P25" s="26">
        <v>2</v>
      </c>
      <c r="Q25" s="142">
        <f t="shared" si="19"/>
        <v>1.7094017094017095</v>
      </c>
      <c r="R25" s="48"/>
      <c r="S25" s="3"/>
      <c r="T25" s="40" t="s">
        <v>379</v>
      </c>
      <c r="U25" s="13">
        <v>2</v>
      </c>
      <c r="V25" s="48">
        <f t="shared" si="20"/>
        <v>1.6949152542372881</v>
      </c>
      <c r="W25" s="48"/>
      <c r="X25" s="140" t="s">
        <v>180</v>
      </c>
      <c r="Y25" s="26">
        <v>2</v>
      </c>
      <c r="Z25" s="142">
        <f t="shared" si="12"/>
        <v>0.57471264367816088</v>
      </c>
      <c r="AC25" s="40" t="s">
        <v>378</v>
      </c>
      <c r="AD25" s="13">
        <v>47</v>
      </c>
      <c r="AE25" s="48">
        <f t="shared" si="13"/>
        <v>23.737373737373737</v>
      </c>
      <c r="AF25" s="48"/>
      <c r="AG25" s="40" t="s">
        <v>633</v>
      </c>
      <c r="AH25" s="13">
        <v>2</v>
      </c>
      <c r="AI25" s="48">
        <f t="shared" si="14"/>
        <v>2.8985507246376812</v>
      </c>
      <c r="AJ25" s="48"/>
      <c r="AK25" s="3"/>
      <c r="AL25" s="140" t="s">
        <v>185</v>
      </c>
      <c r="AM25" s="26">
        <v>4</v>
      </c>
      <c r="AN25" s="142">
        <f t="shared" si="21"/>
        <v>1.0869565217391304</v>
      </c>
      <c r="AP25" s="140" t="s">
        <v>378</v>
      </c>
      <c r="AQ25" s="26">
        <v>51</v>
      </c>
      <c r="AR25" s="142">
        <f t="shared" si="15"/>
        <v>29.651162790697676</v>
      </c>
      <c r="AU25" s="140" t="s">
        <v>378</v>
      </c>
      <c r="AV25" s="26">
        <v>17</v>
      </c>
      <c r="AW25" s="142">
        <f t="shared" si="16"/>
        <v>15.454545454545453</v>
      </c>
    </row>
    <row r="26" spans="2:50" ht="18" customHeight="1">
      <c r="B26" s="74" t="s">
        <v>186</v>
      </c>
      <c r="C26" s="62">
        <v>1</v>
      </c>
      <c r="D26" s="63">
        <f t="shared" si="17"/>
        <v>0.48076923076923078</v>
      </c>
      <c r="E26" s="63"/>
      <c r="F26" s="40" t="s">
        <v>186</v>
      </c>
      <c r="G26" s="13">
        <v>1</v>
      </c>
      <c r="H26" s="48">
        <f t="shared" si="18"/>
        <v>0.46296296296296291</v>
      </c>
      <c r="I26" s="48"/>
      <c r="K26" s="40" t="s">
        <v>379</v>
      </c>
      <c r="L26" s="13">
        <v>6</v>
      </c>
      <c r="M26" s="48">
        <f t="shared" si="11"/>
        <v>2.912621359223301</v>
      </c>
      <c r="O26" s="140" t="s">
        <v>378</v>
      </c>
      <c r="P26" s="26">
        <v>44</v>
      </c>
      <c r="Q26" s="142">
        <f t="shared" si="19"/>
        <v>37.606837606837608</v>
      </c>
      <c r="R26" s="48"/>
      <c r="T26" s="40" t="s">
        <v>633</v>
      </c>
      <c r="U26" s="13">
        <v>1</v>
      </c>
      <c r="V26" s="48">
        <f t="shared" si="20"/>
        <v>0.84745762711864403</v>
      </c>
      <c r="W26" s="48"/>
      <c r="X26" s="140" t="s">
        <v>181</v>
      </c>
      <c r="Y26" s="26">
        <v>2</v>
      </c>
      <c r="Z26" s="142">
        <f t="shared" si="12"/>
        <v>0.57471264367816088</v>
      </c>
      <c r="AC26" s="40" t="s">
        <v>379</v>
      </c>
      <c r="AD26" s="13">
        <v>4</v>
      </c>
      <c r="AE26" s="48">
        <f t="shared" si="13"/>
        <v>2.0202020202020203</v>
      </c>
      <c r="AF26" s="48"/>
      <c r="AG26" s="40" t="s">
        <v>446</v>
      </c>
      <c r="AH26" s="13">
        <v>1</v>
      </c>
      <c r="AI26" s="48">
        <f t="shared" si="14"/>
        <v>1.4492753623188406</v>
      </c>
      <c r="AJ26" s="48"/>
      <c r="AK26" s="3"/>
      <c r="AL26" s="140" t="s">
        <v>186</v>
      </c>
      <c r="AM26" s="26">
        <v>20</v>
      </c>
      <c r="AN26" s="142">
        <f t="shared" si="21"/>
        <v>5.4347826086956523</v>
      </c>
      <c r="AP26" s="140" t="s">
        <v>379</v>
      </c>
      <c r="AQ26" s="26">
        <v>3</v>
      </c>
      <c r="AR26" s="142">
        <f t="shared" si="15"/>
        <v>1.7441860465116279</v>
      </c>
      <c r="AU26" s="140" t="s">
        <v>379</v>
      </c>
      <c r="AV26" s="26">
        <v>1</v>
      </c>
      <c r="AW26" s="142">
        <f t="shared" si="16"/>
        <v>0.90909090909090906</v>
      </c>
    </row>
    <row r="27" spans="2:50" ht="18" customHeight="1">
      <c r="B27" s="74" t="s">
        <v>378</v>
      </c>
      <c r="C27" s="62">
        <v>90</v>
      </c>
      <c r="D27" s="63">
        <f t="shared" si="17"/>
        <v>43.269230769230774</v>
      </c>
      <c r="E27" s="63"/>
      <c r="F27" s="40" t="s">
        <v>378</v>
      </c>
      <c r="G27" s="13">
        <v>92</v>
      </c>
      <c r="H27" s="48">
        <f t="shared" si="18"/>
        <v>42.592592592592595</v>
      </c>
      <c r="I27" s="48"/>
      <c r="K27" s="40" t="s">
        <v>633</v>
      </c>
      <c r="L27" s="13">
        <v>1</v>
      </c>
      <c r="M27" s="48">
        <f t="shared" si="11"/>
        <v>0.48543689320388345</v>
      </c>
      <c r="O27" s="140" t="s">
        <v>379</v>
      </c>
      <c r="P27" s="26">
        <v>1</v>
      </c>
      <c r="Q27" s="142">
        <f t="shared" si="19"/>
        <v>0.85470085470085477</v>
      </c>
      <c r="R27" s="48"/>
      <c r="T27" s="40" t="s">
        <v>446</v>
      </c>
      <c r="U27" s="13">
        <v>1</v>
      </c>
      <c r="V27" s="48">
        <f t="shared" si="20"/>
        <v>0.84745762711864403</v>
      </c>
      <c r="W27" s="48"/>
      <c r="X27" s="140" t="s">
        <v>185</v>
      </c>
      <c r="Y27" s="26">
        <v>2</v>
      </c>
      <c r="Z27" s="142">
        <f t="shared" si="12"/>
        <v>0.57471264367816088</v>
      </c>
      <c r="AC27" s="40" t="s">
        <v>633</v>
      </c>
      <c r="AD27" s="13">
        <v>2</v>
      </c>
      <c r="AE27" s="48">
        <f t="shared" si="13"/>
        <v>1.0101010101010102</v>
      </c>
      <c r="AF27" s="48"/>
      <c r="AG27" s="40" t="s">
        <v>388</v>
      </c>
      <c r="AH27" s="13">
        <v>1</v>
      </c>
      <c r="AI27" s="48">
        <f t="shared" si="14"/>
        <v>1.4492753623188406</v>
      </c>
      <c r="AJ27" s="48"/>
      <c r="AK27" s="3"/>
      <c r="AL27" s="140" t="s">
        <v>187</v>
      </c>
      <c r="AM27" s="26">
        <v>1</v>
      </c>
      <c r="AN27" s="142">
        <f t="shared" si="21"/>
        <v>0.27173913043478259</v>
      </c>
      <c r="AP27" s="140" t="s">
        <v>633</v>
      </c>
      <c r="AQ27" s="26">
        <v>3</v>
      </c>
      <c r="AR27" s="142">
        <f t="shared" si="15"/>
        <v>1.7441860465116279</v>
      </c>
      <c r="AU27" s="140" t="s">
        <v>633</v>
      </c>
      <c r="AV27" s="26">
        <v>3</v>
      </c>
      <c r="AW27" s="142">
        <f t="shared" si="16"/>
        <v>2.7272727272727271</v>
      </c>
    </row>
    <row r="28" spans="2:50" ht="18" customHeight="1">
      <c r="B28" s="74" t="s">
        <v>379</v>
      </c>
      <c r="C28" s="62">
        <v>5</v>
      </c>
      <c r="D28" s="63">
        <f t="shared" si="17"/>
        <v>2.4038461538461542</v>
      </c>
      <c r="E28" s="63"/>
      <c r="F28" s="40" t="s">
        <v>379</v>
      </c>
      <c r="G28" s="13">
        <v>3</v>
      </c>
      <c r="H28" s="48">
        <f t="shared" si="18"/>
        <v>1.3888888888888888</v>
      </c>
      <c r="I28" s="48"/>
      <c r="K28" s="40" t="s">
        <v>382</v>
      </c>
      <c r="L28" s="13">
        <v>2</v>
      </c>
      <c r="M28" s="48">
        <f t="shared" si="11"/>
        <v>0.97087378640776689</v>
      </c>
      <c r="O28" s="140" t="s">
        <v>633</v>
      </c>
      <c r="P28" s="26">
        <v>16</v>
      </c>
      <c r="Q28" s="142">
        <f>P28/117*100</f>
        <v>13.675213675213676</v>
      </c>
      <c r="R28" s="48"/>
      <c r="T28" s="40" t="s">
        <v>5</v>
      </c>
      <c r="U28" s="13">
        <v>1</v>
      </c>
      <c r="V28" s="48">
        <f t="shared" si="20"/>
        <v>0.84745762711864403</v>
      </c>
      <c r="W28" s="48"/>
      <c r="X28" s="140" t="s">
        <v>186</v>
      </c>
      <c r="Y28" s="26">
        <v>10</v>
      </c>
      <c r="Z28" s="142">
        <f t="shared" si="12"/>
        <v>2.8735632183908044</v>
      </c>
      <c r="AC28" s="40" t="s">
        <v>381</v>
      </c>
      <c r="AD28" s="13">
        <v>1</v>
      </c>
      <c r="AE28" s="48">
        <f t="shared" si="13"/>
        <v>0.50505050505050508</v>
      </c>
      <c r="AF28" s="48"/>
      <c r="AG28" s="40" t="s">
        <v>5</v>
      </c>
      <c r="AH28" s="13">
        <v>1</v>
      </c>
      <c r="AI28" s="48">
        <f t="shared" si="14"/>
        <v>1.4492753623188406</v>
      </c>
      <c r="AJ28" s="48"/>
      <c r="AL28" s="140" t="s">
        <v>377</v>
      </c>
      <c r="AM28" s="26">
        <v>8</v>
      </c>
      <c r="AN28" s="142">
        <f t="shared" si="21"/>
        <v>2.1739130434782608</v>
      </c>
      <c r="AP28" s="140" t="s">
        <v>382</v>
      </c>
      <c r="AQ28" s="26">
        <v>4</v>
      </c>
      <c r="AR28" s="142">
        <f t="shared" si="15"/>
        <v>2.3255813953488373</v>
      </c>
      <c r="AU28" s="140" t="s">
        <v>446</v>
      </c>
      <c r="AV28" s="26">
        <v>8</v>
      </c>
      <c r="AW28" s="142">
        <f t="shared" si="16"/>
        <v>7.2727272727272725</v>
      </c>
    </row>
    <row r="29" spans="2:50" ht="18" customHeight="1">
      <c r="B29" s="74" t="s">
        <v>382</v>
      </c>
      <c r="C29" s="62">
        <v>3</v>
      </c>
      <c r="D29" s="63">
        <f t="shared" si="17"/>
        <v>1.4423076923076923</v>
      </c>
      <c r="E29" s="63"/>
      <c r="F29" s="40" t="s">
        <v>633</v>
      </c>
      <c r="G29" s="13">
        <v>1</v>
      </c>
      <c r="H29" s="48">
        <f t="shared" si="18"/>
        <v>0.46296296296296291</v>
      </c>
      <c r="I29" s="48"/>
      <c r="K29" s="40" t="s">
        <v>389</v>
      </c>
      <c r="L29" s="13">
        <v>2</v>
      </c>
      <c r="M29" s="48">
        <f t="shared" si="11"/>
        <v>0.97087378640776689</v>
      </c>
      <c r="O29" s="140" t="s">
        <v>382</v>
      </c>
      <c r="P29" s="26">
        <v>1</v>
      </c>
      <c r="Q29" s="142">
        <f t="shared" si="19"/>
        <v>0.85470085470085477</v>
      </c>
      <c r="R29" s="48"/>
      <c r="T29" s="88" t="s">
        <v>68</v>
      </c>
      <c r="U29" s="26">
        <v>16</v>
      </c>
      <c r="V29" s="48">
        <f t="shared" si="20"/>
        <v>13.559322033898304</v>
      </c>
      <c r="W29" s="48"/>
      <c r="X29" s="140" t="s">
        <v>377</v>
      </c>
      <c r="Y29" s="26">
        <v>4</v>
      </c>
      <c r="Z29" s="142">
        <f t="shared" si="12"/>
        <v>1.1494252873563218</v>
      </c>
      <c r="AC29" s="40" t="s">
        <v>382</v>
      </c>
      <c r="AD29" s="13">
        <v>11</v>
      </c>
      <c r="AE29" s="48">
        <f t="shared" si="13"/>
        <v>5.5555555555555554</v>
      </c>
      <c r="AF29" s="48"/>
      <c r="AG29" s="88" t="s">
        <v>68</v>
      </c>
      <c r="AH29" s="26">
        <v>13</v>
      </c>
      <c r="AI29" s="48">
        <f t="shared" si="14"/>
        <v>18.840579710144929</v>
      </c>
      <c r="AJ29" s="48"/>
      <c r="AL29" s="140" t="s">
        <v>378</v>
      </c>
      <c r="AM29" s="26">
        <v>133</v>
      </c>
      <c r="AN29" s="142">
        <f t="shared" si="21"/>
        <v>36.141304347826086</v>
      </c>
      <c r="AP29" s="140" t="s">
        <v>383</v>
      </c>
      <c r="AQ29" s="26">
        <v>1</v>
      </c>
      <c r="AR29" s="142">
        <f t="shared" si="15"/>
        <v>0.58139534883720934</v>
      </c>
      <c r="AU29" s="140" t="s">
        <v>850</v>
      </c>
      <c r="AV29" s="26">
        <v>1</v>
      </c>
      <c r="AW29" s="142">
        <f t="shared" si="16"/>
        <v>0.90909090909090906</v>
      </c>
    </row>
    <row r="30" spans="2:50" ht="18" customHeight="1">
      <c r="B30" s="74" t="s">
        <v>383</v>
      </c>
      <c r="C30" s="62">
        <v>1</v>
      </c>
      <c r="D30" s="63">
        <f t="shared" si="17"/>
        <v>0.48076923076923078</v>
      </c>
      <c r="E30" s="63"/>
      <c r="F30" s="40" t="s">
        <v>382</v>
      </c>
      <c r="G30" s="13">
        <v>4</v>
      </c>
      <c r="H30" s="48">
        <f t="shared" si="18"/>
        <v>1.8518518518518516</v>
      </c>
      <c r="I30" s="48"/>
      <c r="K30" s="40" t="s">
        <v>5</v>
      </c>
      <c r="L30" s="13">
        <v>2</v>
      </c>
      <c r="M30" s="48">
        <f t="shared" si="11"/>
        <v>0.97087378640776689</v>
      </c>
      <c r="O30" s="140" t="s">
        <v>383</v>
      </c>
      <c r="P30" s="26">
        <v>1</v>
      </c>
      <c r="Q30" s="142">
        <f t="shared" si="19"/>
        <v>0.85470085470085477</v>
      </c>
      <c r="R30" s="48"/>
      <c r="T30" s="85" t="s">
        <v>93</v>
      </c>
      <c r="U30" s="14">
        <f>SUM(U17:U29)</f>
        <v>123</v>
      </c>
      <c r="V30" s="49">
        <f>U30/118*100</f>
        <v>104.23728813559323</v>
      </c>
      <c r="W30" s="50"/>
      <c r="X30" s="140" t="s">
        <v>378</v>
      </c>
      <c r="Y30" s="26">
        <v>132</v>
      </c>
      <c r="Z30" s="142">
        <f t="shared" si="12"/>
        <v>37.931034482758619</v>
      </c>
      <c r="AC30" s="40" t="s">
        <v>383</v>
      </c>
      <c r="AD30" s="13">
        <v>2</v>
      </c>
      <c r="AE30" s="48">
        <f t="shared" si="13"/>
        <v>1.0101010101010102</v>
      </c>
      <c r="AF30" s="48"/>
      <c r="AG30" s="85" t="s">
        <v>93</v>
      </c>
      <c r="AH30" s="14">
        <f>SUM(AH16:AH29)</f>
        <v>77</v>
      </c>
      <c r="AI30" s="49">
        <f t="shared" si="14"/>
        <v>111.59420289855073</v>
      </c>
      <c r="AJ30" s="48"/>
      <c r="AL30" s="140" t="s">
        <v>379</v>
      </c>
      <c r="AM30" s="26">
        <v>10</v>
      </c>
      <c r="AN30" s="142">
        <f t="shared" si="21"/>
        <v>2.7173913043478262</v>
      </c>
      <c r="AP30" s="140" t="s">
        <v>446</v>
      </c>
      <c r="AQ30" s="26">
        <v>8</v>
      </c>
      <c r="AR30" s="142">
        <f t="shared" si="15"/>
        <v>4.6511627906976747</v>
      </c>
      <c r="AU30" s="140" t="s">
        <v>387</v>
      </c>
      <c r="AV30" s="26">
        <v>2</v>
      </c>
      <c r="AW30" s="142">
        <f t="shared" si="16"/>
        <v>1.8181818181818181</v>
      </c>
    </row>
    <row r="31" spans="2:50" ht="18" customHeight="1">
      <c r="B31" s="74" t="s">
        <v>446</v>
      </c>
      <c r="C31" s="62">
        <v>2</v>
      </c>
      <c r="D31" s="63">
        <f t="shared" si="17"/>
        <v>0.96153846153846156</v>
      </c>
      <c r="E31" s="63"/>
      <c r="F31" s="40" t="s">
        <v>446</v>
      </c>
      <c r="G31" s="13">
        <v>1</v>
      </c>
      <c r="H31" s="48">
        <f t="shared" si="18"/>
        <v>0.46296296296296291</v>
      </c>
      <c r="I31" s="48"/>
      <c r="K31" s="88" t="s">
        <v>68</v>
      </c>
      <c r="L31" s="26">
        <v>21</v>
      </c>
      <c r="M31" s="48">
        <f t="shared" si="11"/>
        <v>10.194174757281553</v>
      </c>
      <c r="O31" s="140" t="s">
        <v>446</v>
      </c>
      <c r="P31" s="26">
        <v>2</v>
      </c>
      <c r="Q31" s="142">
        <f t="shared" si="19"/>
        <v>1.7094017094017095</v>
      </c>
      <c r="R31" s="48"/>
      <c r="T31" s="85" t="s">
        <v>142</v>
      </c>
      <c r="U31" s="66">
        <v>118</v>
      </c>
      <c r="V31" s="70">
        <v>100</v>
      </c>
      <c r="W31" s="71"/>
      <c r="X31" s="140" t="s">
        <v>379</v>
      </c>
      <c r="Y31" s="26">
        <v>8</v>
      </c>
      <c r="Z31" s="142">
        <f t="shared" si="12"/>
        <v>2.2988505747126435</v>
      </c>
      <c r="AC31" s="40" t="s">
        <v>446</v>
      </c>
      <c r="AD31" s="13">
        <v>6</v>
      </c>
      <c r="AE31" s="48">
        <f t="shared" si="13"/>
        <v>3.0303030303030303</v>
      </c>
      <c r="AF31" s="48"/>
      <c r="AG31" s="85" t="s">
        <v>142</v>
      </c>
      <c r="AH31" s="66">
        <v>69</v>
      </c>
      <c r="AI31" s="70">
        <v>100</v>
      </c>
      <c r="AJ31" s="48"/>
      <c r="AL31" s="140" t="s">
        <v>633</v>
      </c>
      <c r="AM31" s="26">
        <v>11</v>
      </c>
      <c r="AN31" s="142">
        <f t="shared" si="21"/>
        <v>2.9891304347826089</v>
      </c>
      <c r="AP31" s="140" t="s">
        <v>387</v>
      </c>
      <c r="AQ31" s="26">
        <v>5</v>
      </c>
      <c r="AR31" s="142">
        <f t="shared" si="15"/>
        <v>2.9069767441860463</v>
      </c>
      <c r="AU31" s="140" t="s">
        <v>388</v>
      </c>
      <c r="AV31" s="26">
        <v>3</v>
      </c>
      <c r="AW31" s="142">
        <f t="shared" si="16"/>
        <v>2.7272727272727271</v>
      </c>
    </row>
    <row r="32" spans="2:50" ht="18" customHeight="1">
      <c r="B32" s="74" t="s">
        <v>387</v>
      </c>
      <c r="C32" s="62">
        <v>1</v>
      </c>
      <c r="D32" s="63">
        <f t="shared" si="17"/>
        <v>0.48076923076923078</v>
      </c>
      <c r="E32" s="63"/>
      <c r="F32" s="40" t="s">
        <v>389</v>
      </c>
      <c r="G32" s="13">
        <v>18</v>
      </c>
      <c r="H32" s="48">
        <f t="shared" si="18"/>
        <v>8.3333333333333321</v>
      </c>
      <c r="I32" s="48"/>
      <c r="K32" s="85" t="s">
        <v>93</v>
      </c>
      <c r="L32" s="14">
        <f>SUM(L16:L31)</f>
        <v>222</v>
      </c>
      <c r="M32" s="49">
        <f>L32/206*100</f>
        <v>107.76699029126213</v>
      </c>
      <c r="O32" s="140" t="s">
        <v>5</v>
      </c>
      <c r="P32" s="26">
        <v>1</v>
      </c>
      <c r="Q32" s="142">
        <f t="shared" si="19"/>
        <v>0.85470085470085477</v>
      </c>
      <c r="R32" s="48"/>
      <c r="T32" s="87"/>
      <c r="U32" s="3"/>
      <c r="V32" s="3"/>
      <c r="W32" s="3"/>
      <c r="X32" s="140" t="s">
        <v>633</v>
      </c>
      <c r="Y32" s="26">
        <v>3</v>
      </c>
      <c r="Z32" s="142">
        <f t="shared" si="12"/>
        <v>0.86206896551724133</v>
      </c>
      <c r="AC32" s="40" t="s">
        <v>386</v>
      </c>
      <c r="AD32" s="13">
        <v>2</v>
      </c>
      <c r="AE32" s="48">
        <f t="shared" si="13"/>
        <v>1.0101010101010102</v>
      </c>
      <c r="AF32" s="48"/>
      <c r="AG32" s="40"/>
      <c r="AJ32" s="50"/>
      <c r="AL32" s="140" t="s">
        <v>382</v>
      </c>
      <c r="AM32" s="26">
        <v>3</v>
      </c>
      <c r="AN32" s="142">
        <f t="shared" si="21"/>
        <v>0.81521739130434778</v>
      </c>
      <c r="AP32" s="140" t="s">
        <v>388</v>
      </c>
      <c r="AQ32" s="26">
        <v>10</v>
      </c>
      <c r="AR32" s="142">
        <f t="shared" si="15"/>
        <v>5.8139534883720927</v>
      </c>
      <c r="AU32" s="140" t="s">
        <v>5</v>
      </c>
      <c r="AV32" s="26">
        <v>13</v>
      </c>
      <c r="AW32" s="142">
        <f t="shared" si="16"/>
        <v>11.818181818181818</v>
      </c>
    </row>
    <row r="33" spans="2:49" ht="18" customHeight="1">
      <c r="B33" s="74" t="s">
        <v>389</v>
      </c>
      <c r="C33" s="62">
        <v>1</v>
      </c>
      <c r="D33" s="63">
        <f t="shared" si="17"/>
        <v>0.48076923076923078</v>
      </c>
      <c r="E33" s="63"/>
      <c r="F33" s="40" t="s">
        <v>5</v>
      </c>
      <c r="G33" s="13">
        <v>2</v>
      </c>
      <c r="H33" s="48">
        <f t="shared" si="18"/>
        <v>0.92592592592592582</v>
      </c>
      <c r="I33" s="48"/>
      <c r="K33" s="85" t="s">
        <v>142</v>
      </c>
      <c r="L33" s="66">
        <v>206</v>
      </c>
      <c r="M33" s="70">
        <v>100</v>
      </c>
      <c r="O33" s="88" t="s">
        <v>68</v>
      </c>
      <c r="P33" s="26">
        <v>19</v>
      </c>
      <c r="Q33" s="142">
        <f t="shared" si="19"/>
        <v>16.239316239316238</v>
      </c>
      <c r="R33" s="48"/>
      <c r="T33" s="16"/>
      <c r="X33" s="140" t="s">
        <v>382</v>
      </c>
      <c r="Y33" s="26">
        <v>2</v>
      </c>
      <c r="Z33" s="142">
        <f t="shared" si="12"/>
        <v>0.57471264367816088</v>
      </c>
      <c r="AC33" s="40" t="s">
        <v>387</v>
      </c>
      <c r="AD33" s="13">
        <v>10</v>
      </c>
      <c r="AE33" s="48">
        <f t="shared" si="13"/>
        <v>5.0505050505050502</v>
      </c>
      <c r="AF33" s="48"/>
      <c r="AG33" s="16"/>
      <c r="AJ33" s="71"/>
      <c r="AL33" s="140" t="s">
        <v>383</v>
      </c>
      <c r="AM33" s="26">
        <v>1</v>
      </c>
      <c r="AN33" s="142">
        <f>AM33/368*100</f>
        <v>0.27173913043478259</v>
      </c>
      <c r="AP33" s="140" t="s">
        <v>389</v>
      </c>
      <c r="AQ33" s="26">
        <v>1</v>
      </c>
      <c r="AR33" s="142">
        <f t="shared" si="15"/>
        <v>0.58139534883720934</v>
      </c>
      <c r="AU33" s="88" t="s">
        <v>68</v>
      </c>
      <c r="AV33" s="26">
        <v>45</v>
      </c>
      <c r="AW33" s="142">
        <f t="shared" si="16"/>
        <v>40.909090909090914</v>
      </c>
    </row>
    <row r="34" spans="2:49" ht="18" customHeight="1">
      <c r="B34" s="84" t="s">
        <v>5</v>
      </c>
      <c r="C34" s="62">
        <v>2</v>
      </c>
      <c r="D34" s="63">
        <f t="shared" si="17"/>
        <v>0.96153846153846156</v>
      </c>
      <c r="E34" s="63"/>
      <c r="F34" s="88" t="s">
        <v>68</v>
      </c>
      <c r="G34" s="26">
        <v>21</v>
      </c>
      <c r="H34" s="48">
        <f>G34/216*100</f>
        <v>9.7222222222222232</v>
      </c>
      <c r="I34" s="48"/>
      <c r="K34" s="87"/>
      <c r="L34" s="3"/>
      <c r="M34" s="3"/>
      <c r="O34" s="143" t="s">
        <v>93</v>
      </c>
      <c r="P34" s="34">
        <f>SUM(P17:P33)</f>
        <v>136</v>
      </c>
      <c r="Q34" s="144">
        <f>P34/117*100</f>
        <v>116.23931623931625</v>
      </c>
      <c r="R34" s="50"/>
      <c r="T34" s="40"/>
      <c r="X34" s="140" t="s">
        <v>446</v>
      </c>
      <c r="Y34" s="26">
        <v>3</v>
      </c>
      <c r="Z34" s="142">
        <f t="shared" si="12"/>
        <v>0.86206896551724133</v>
      </c>
      <c r="AC34" s="40" t="s">
        <v>388</v>
      </c>
      <c r="AD34" s="13">
        <v>6</v>
      </c>
      <c r="AE34" s="48">
        <f t="shared" si="13"/>
        <v>3.0303030303030303</v>
      </c>
      <c r="AF34" s="48"/>
      <c r="AG34" s="40"/>
      <c r="AL34" s="140" t="s">
        <v>446</v>
      </c>
      <c r="AM34" s="26">
        <v>8</v>
      </c>
      <c r="AN34" s="142">
        <f t="shared" si="21"/>
        <v>2.1739130434782608</v>
      </c>
      <c r="AP34" s="140" t="s">
        <v>5</v>
      </c>
      <c r="AQ34" s="26">
        <v>14</v>
      </c>
      <c r="AR34" s="142">
        <f t="shared" si="15"/>
        <v>8.1395348837209305</v>
      </c>
      <c r="AU34" s="143" t="s">
        <v>93</v>
      </c>
      <c r="AV34" s="34">
        <f>SUM(AV16:AV33)</f>
        <v>125</v>
      </c>
      <c r="AW34" s="144">
        <f t="shared" si="16"/>
        <v>113.63636363636364</v>
      </c>
    </row>
    <row r="35" spans="2:49" ht="18" customHeight="1">
      <c r="B35" s="16" t="s">
        <v>68</v>
      </c>
      <c r="C35" s="64">
        <v>23</v>
      </c>
      <c r="D35" s="63">
        <f t="shared" si="17"/>
        <v>11.057692307692307</v>
      </c>
      <c r="E35" s="63"/>
      <c r="F35" s="85" t="s">
        <v>93</v>
      </c>
      <c r="G35" s="14">
        <f>SUM(G17:G34)</f>
        <v>233</v>
      </c>
      <c r="H35" s="49">
        <f>SUM(H17:H34)</f>
        <v>107.87037037037037</v>
      </c>
      <c r="I35" s="48"/>
      <c r="K35" s="16"/>
      <c r="O35" s="143" t="s">
        <v>142</v>
      </c>
      <c r="P35" s="145">
        <v>117</v>
      </c>
      <c r="Q35" s="146">
        <v>100</v>
      </c>
      <c r="R35" s="50"/>
      <c r="X35" s="140" t="s">
        <v>388</v>
      </c>
      <c r="Y35" s="26">
        <v>1</v>
      </c>
      <c r="Z35" s="142">
        <f t="shared" si="12"/>
        <v>0.28735632183908044</v>
      </c>
      <c r="AC35" s="40" t="s">
        <v>5</v>
      </c>
      <c r="AD35" s="13">
        <v>5</v>
      </c>
      <c r="AE35" s="48">
        <f t="shared" si="13"/>
        <v>2.5252525252525251</v>
      </c>
      <c r="AF35" s="48"/>
      <c r="AG35" s="40"/>
      <c r="AL35" s="140" t="s">
        <v>387</v>
      </c>
      <c r="AM35" s="26">
        <v>2</v>
      </c>
      <c r="AN35" s="142">
        <f t="shared" si="21"/>
        <v>0.54347826086956519</v>
      </c>
      <c r="AP35" s="88" t="s">
        <v>68</v>
      </c>
      <c r="AQ35" s="26">
        <v>36</v>
      </c>
      <c r="AR35" s="155">
        <f t="shared" si="15"/>
        <v>20.930232558139537</v>
      </c>
      <c r="AU35" s="143" t="s">
        <v>142</v>
      </c>
      <c r="AV35" s="145">
        <v>110</v>
      </c>
      <c r="AW35" s="146">
        <v>100</v>
      </c>
    </row>
    <row r="36" spans="2:49" ht="18" customHeight="1">
      <c r="B36" s="85" t="s">
        <v>93</v>
      </c>
      <c r="C36" s="66">
        <f>SUM(C17:C35)</f>
        <v>218</v>
      </c>
      <c r="D36" s="67">
        <f t="shared" si="17"/>
        <v>104.80769230769231</v>
      </c>
      <c r="E36" s="63"/>
      <c r="F36" s="85" t="s">
        <v>142</v>
      </c>
      <c r="G36" s="66">
        <v>216</v>
      </c>
      <c r="H36" s="70">
        <v>100</v>
      </c>
      <c r="I36" s="48"/>
      <c r="K36" s="40"/>
      <c r="O36" s="140"/>
      <c r="R36" s="71"/>
      <c r="X36" s="140" t="s">
        <v>5</v>
      </c>
      <c r="Y36" s="26">
        <v>11</v>
      </c>
      <c r="Z36" s="142">
        <f t="shared" si="12"/>
        <v>3.1609195402298855</v>
      </c>
      <c r="AC36" s="88" t="s">
        <v>68</v>
      </c>
      <c r="AD36" s="26">
        <v>38</v>
      </c>
      <c r="AE36" s="50">
        <f t="shared" si="13"/>
        <v>19.19191919191919</v>
      </c>
      <c r="AF36" s="50"/>
      <c r="AG36" s="40"/>
      <c r="AL36" s="140" t="s">
        <v>388</v>
      </c>
      <c r="AM36" s="26">
        <v>3</v>
      </c>
      <c r="AN36" s="142">
        <f t="shared" si="21"/>
        <v>0.81521739130434778</v>
      </c>
      <c r="AP36" s="143" t="s">
        <v>93</v>
      </c>
      <c r="AQ36" s="34">
        <f>SUM(AQ16:AQ35)</f>
        <v>197</v>
      </c>
      <c r="AR36" s="142">
        <f t="shared" si="15"/>
        <v>114.53488372093024</v>
      </c>
      <c r="AU36" s="140"/>
    </row>
    <row r="37" spans="2:49" ht="18" customHeight="1">
      <c r="B37" s="85" t="s">
        <v>142</v>
      </c>
      <c r="C37" s="66">
        <v>206</v>
      </c>
      <c r="D37" s="68">
        <v>100</v>
      </c>
      <c r="E37" s="65"/>
      <c r="F37" s="40"/>
      <c r="I37" s="50"/>
      <c r="O37" s="16"/>
      <c r="X37" s="88" t="s">
        <v>68</v>
      </c>
      <c r="Y37" s="26">
        <v>54</v>
      </c>
      <c r="Z37" s="142">
        <f t="shared" si="12"/>
        <v>15.517241379310345</v>
      </c>
      <c r="AC37" s="85" t="s">
        <v>93</v>
      </c>
      <c r="AD37" s="14">
        <f>SUM(AD16:AD36)</f>
        <v>208</v>
      </c>
      <c r="AE37" s="49">
        <f t="shared" si="13"/>
        <v>105.05050505050507</v>
      </c>
      <c r="AF37" s="50"/>
      <c r="AG37" s="40"/>
      <c r="AL37" s="140" t="s">
        <v>389</v>
      </c>
      <c r="AM37" s="26">
        <v>1</v>
      </c>
      <c r="AN37" s="142">
        <f t="shared" si="21"/>
        <v>0.27173913043478259</v>
      </c>
      <c r="AP37" s="143" t="s">
        <v>142</v>
      </c>
      <c r="AQ37" s="145">
        <v>172</v>
      </c>
      <c r="AR37" s="146">
        <v>100</v>
      </c>
      <c r="AU37" s="16"/>
    </row>
    <row r="38" spans="2:49" ht="18" customHeight="1">
      <c r="E38" s="69"/>
      <c r="I38" s="71"/>
      <c r="O38" s="140"/>
      <c r="X38" s="143" t="s">
        <v>93</v>
      </c>
      <c r="Y38" s="34">
        <f>SUM(Y16:Y37)</f>
        <v>389</v>
      </c>
      <c r="Z38" s="144">
        <f>Y38/348*100</f>
        <v>111.7816091954023</v>
      </c>
      <c r="AC38" s="98" t="s">
        <v>142</v>
      </c>
      <c r="AD38" s="75">
        <v>198</v>
      </c>
      <c r="AE38" s="76">
        <v>100</v>
      </c>
      <c r="AF38" s="71"/>
      <c r="AL38" s="140" t="s">
        <v>5</v>
      </c>
      <c r="AM38" s="26">
        <v>11</v>
      </c>
      <c r="AN38" s="142">
        <f t="shared" si="21"/>
        <v>2.9891304347826089</v>
      </c>
      <c r="AP38" s="88"/>
      <c r="AQ38" s="72"/>
      <c r="AR38" s="72"/>
      <c r="AU38" s="140"/>
    </row>
    <row r="39" spans="2:49" ht="18" customHeight="1">
      <c r="X39" s="143" t="s">
        <v>142</v>
      </c>
      <c r="Y39" s="145">
        <v>348</v>
      </c>
      <c r="Z39" s="146">
        <v>100</v>
      </c>
      <c r="AC39" s="40"/>
      <c r="AL39" s="88" t="s">
        <v>68</v>
      </c>
      <c r="AM39" s="26">
        <v>68</v>
      </c>
      <c r="AN39" s="142">
        <f t="shared" si="21"/>
        <v>18.478260869565215</v>
      </c>
      <c r="AP39" s="16"/>
      <c r="AU39" s="140"/>
    </row>
    <row r="40" spans="2:49" ht="18" customHeight="1">
      <c r="X40" s="140"/>
      <c r="AC40" s="16"/>
      <c r="AL40" s="143" t="s">
        <v>93</v>
      </c>
      <c r="AM40" s="34">
        <f>SUM(AM17:AM39)</f>
        <v>440</v>
      </c>
      <c r="AN40" s="144">
        <f>AM40/368*100</f>
        <v>119.56521739130434</v>
      </c>
      <c r="AP40" s="140"/>
    </row>
    <row r="41" spans="2:49" ht="18" customHeight="1">
      <c r="X41" s="16"/>
      <c r="AC41" s="40"/>
      <c r="AL41" s="143" t="s">
        <v>142</v>
      </c>
      <c r="AM41" s="145">
        <v>368</v>
      </c>
      <c r="AN41" s="146">
        <v>100</v>
      </c>
    </row>
    <row r="42" spans="2:49" ht="18" customHeight="1">
      <c r="X42" s="140"/>
      <c r="AL42" s="88"/>
      <c r="AM42" s="72"/>
      <c r="AN42" s="72"/>
    </row>
    <row r="43" spans="2:49" ht="18" customHeight="1">
      <c r="AL43" s="16"/>
      <c r="AM43" s="152"/>
    </row>
    <row r="44" spans="2:49" ht="18" customHeight="1"/>
    <row r="45" spans="2:49" ht="18" customHeight="1"/>
  </sheetData>
  <mergeCells count="1">
    <mergeCell ref="B3:D3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単純集計表（本人）　/　1　日常活動と障害について</oddHeader>
    <oddFooter>&amp;C&amp;"HG丸ｺﾞｼｯｸM-PRO,標準"&amp;10&amp;P　/　6　(問1-1)</oddFooter>
  </headerFooter>
  <colBreaks count="5" manualBreakCount="5">
    <brk id="9" max="1048575" man="1"/>
    <brk id="18" max="1048575" man="1"/>
    <brk id="27" max="1048575" man="1"/>
    <brk id="36" max="1048575" man="1"/>
    <brk id="4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>
    <tabColor rgb="FF00B050"/>
  </sheetPr>
  <dimension ref="B1:H299"/>
  <sheetViews>
    <sheetView zoomScale="70" zoomScaleNormal="70" zoomScaleSheetLayoutView="50" workbookViewId="0"/>
  </sheetViews>
  <sheetFormatPr defaultRowHeight="13.5"/>
  <cols>
    <col min="1" max="1" width="4.625" customWidth="1"/>
    <col min="2" max="2" width="20.625" style="40" customWidth="1"/>
    <col min="5" max="5" width="4.625" customWidth="1"/>
    <col min="6" max="6" width="20.625" style="40" customWidth="1"/>
    <col min="9" max="9" width="4.625" customWidth="1"/>
  </cols>
  <sheetData>
    <row r="1" spans="2:8" ht="18" customHeight="1">
      <c r="B1" s="40" t="s">
        <v>564</v>
      </c>
    </row>
    <row r="2" spans="2:8" ht="18" customHeight="1"/>
    <row r="3" spans="2:8" s="1" customFormat="1" ht="18" customHeight="1">
      <c r="B3" s="40" t="s">
        <v>273</v>
      </c>
      <c r="F3" s="40" t="s">
        <v>779</v>
      </c>
    </row>
    <row r="4" spans="2:8" s="1" customFormat="1" ht="18" customHeight="1">
      <c r="B4" s="40"/>
      <c r="F4" s="40"/>
      <c r="H4" s="94"/>
    </row>
    <row r="5" spans="2:8" s="94" customFormat="1" ht="18" customHeight="1">
      <c r="B5" s="86"/>
      <c r="C5" s="92" t="s">
        <v>109</v>
      </c>
      <c r="D5" s="86" t="s">
        <v>772</v>
      </c>
      <c r="F5" s="86"/>
      <c r="G5" s="92" t="s">
        <v>109</v>
      </c>
      <c r="H5" s="86" t="s">
        <v>772</v>
      </c>
    </row>
    <row r="6" spans="2:8" ht="18" customHeight="1">
      <c r="B6" s="40" t="s">
        <v>274</v>
      </c>
      <c r="C6" s="13">
        <v>208</v>
      </c>
      <c r="D6" s="5">
        <f>C6/704*100</f>
        <v>29.545454545454547</v>
      </c>
      <c r="F6" s="87" t="s">
        <v>778</v>
      </c>
      <c r="G6" s="13">
        <v>266</v>
      </c>
      <c r="H6" s="5">
        <f>G6/704*100</f>
        <v>37.784090909090914</v>
      </c>
    </row>
    <row r="7" spans="2:8" ht="18" customHeight="1">
      <c r="B7" s="40" t="s">
        <v>128</v>
      </c>
      <c r="C7" s="13">
        <v>221</v>
      </c>
      <c r="D7" s="5">
        <f t="shared" ref="D7:D13" si="0">C7/704*100</f>
        <v>31.392045454545453</v>
      </c>
      <c r="F7" s="87" t="s">
        <v>773</v>
      </c>
      <c r="G7" s="13">
        <v>290</v>
      </c>
      <c r="H7" s="5">
        <f t="shared" ref="H7:H13" si="1">G7/704*100</f>
        <v>41.19318181818182</v>
      </c>
    </row>
    <row r="8" spans="2:8" ht="18" customHeight="1">
      <c r="B8" s="40" t="s">
        <v>129</v>
      </c>
      <c r="C8" s="13">
        <v>152</v>
      </c>
      <c r="D8" s="5">
        <f t="shared" si="0"/>
        <v>21.59090909090909</v>
      </c>
      <c r="F8" s="40" t="s">
        <v>774</v>
      </c>
      <c r="G8" s="13">
        <v>79</v>
      </c>
      <c r="H8" s="5">
        <f t="shared" si="1"/>
        <v>11.221590909090908</v>
      </c>
    </row>
    <row r="9" spans="2:8" ht="18" customHeight="1">
      <c r="B9" s="40" t="s">
        <v>130</v>
      </c>
      <c r="C9" s="13">
        <v>61</v>
      </c>
      <c r="D9" s="5">
        <f t="shared" si="0"/>
        <v>8.6647727272727284</v>
      </c>
      <c r="F9" s="40" t="s">
        <v>775</v>
      </c>
      <c r="G9" s="13">
        <v>20</v>
      </c>
      <c r="H9" s="5">
        <f t="shared" si="1"/>
        <v>2.8409090909090908</v>
      </c>
    </row>
    <row r="10" spans="2:8" ht="18" customHeight="1">
      <c r="B10" s="40" t="s">
        <v>131</v>
      </c>
      <c r="C10" s="13">
        <v>14</v>
      </c>
      <c r="D10" s="5">
        <f t="shared" si="0"/>
        <v>1.9886363636363635</v>
      </c>
      <c r="F10" s="40" t="s">
        <v>776</v>
      </c>
      <c r="G10" s="13">
        <v>5</v>
      </c>
      <c r="H10" s="5">
        <f t="shared" si="1"/>
        <v>0.71022727272727271</v>
      </c>
    </row>
    <row r="11" spans="2:8" ht="18" customHeight="1">
      <c r="B11" s="40" t="s">
        <v>132</v>
      </c>
      <c r="C11" s="13">
        <v>9</v>
      </c>
      <c r="D11" s="5">
        <f t="shared" si="0"/>
        <v>1.2784090909090911</v>
      </c>
      <c r="F11" s="40" t="s">
        <v>777</v>
      </c>
      <c r="G11" s="13">
        <v>2</v>
      </c>
      <c r="H11" s="5">
        <f t="shared" si="1"/>
        <v>0.28409090909090912</v>
      </c>
    </row>
    <row r="12" spans="2:8" ht="18" customHeight="1">
      <c r="B12" s="40" t="s">
        <v>275</v>
      </c>
      <c r="C12" s="13">
        <v>3</v>
      </c>
      <c r="D12" s="5">
        <f t="shared" si="0"/>
        <v>0.42613636363636359</v>
      </c>
      <c r="F12" s="40" t="s">
        <v>275</v>
      </c>
      <c r="G12" s="13">
        <v>2</v>
      </c>
      <c r="H12" s="5">
        <f t="shared" si="1"/>
        <v>0.28409090909090912</v>
      </c>
    </row>
    <row r="13" spans="2:8" ht="18" customHeight="1">
      <c r="B13" s="40" t="s">
        <v>68</v>
      </c>
      <c r="C13" s="13">
        <v>36</v>
      </c>
      <c r="D13" s="5">
        <f t="shared" si="0"/>
        <v>5.1136363636363642</v>
      </c>
      <c r="F13" s="40" t="s">
        <v>68</v>
      </c>
      <c r="G13" s="13">
        <v>40</v>
      </c>
      <c r="H13" s="5">
        <f t="shared" si="1"/>
        <v>5.6818181818181817</v>
      </c>
    </row>
    <row r="14" spans="2:8" ht="18" customHeight="1">
      <c r="B14" s="89" t="s">
        <v>93</v>
      </c>
      <c r="C14" s="14">
        <v>704</v>
      </c>
      <c r="D14" s="15">
        <v>100</v>
      </c>
      <c r="F14" s="89" t="s">
        <v>93</v>
      </c>
      <c r="G14" s="14">
        <f>SUM(G6:G13)</f>
        <v>704</v>
      </c>
      <c r="H14" s="15">
        <v>100</v>
      </c>
    </row>
    <row r="15" spans="2:8" ht="18" customHeight="1"/>
    <row r="16" spans="2:8" s="1" customFormat="1" ht="18" customHeight="1">
      <c r="B16" s="40" t="s">
        <v>276</v>
      </c>
      <c r="F16" s="40" t="s">
        <v>780</v>
      </c>
    </row>
    <row r="17" spans="2:8" s="1" customFormat="1" ht="18" customHeight="1">
      <c r="B17" s="40"/>
      <c r="F17" s="40"/>
      <c r="H17" s="94"/>
    </row>
    <row r="18" spans="2:8" s="94" customFormat="1" ht="18" customHeight="1">
      <c r="B18" s="86"/>
      <c r="C18" s="92" t="s">
        <v>109</v>
      </c>
      <c r="D18" s="86" t="s">
        <v>772</v>
      </c>
      <c r="F18" s="86"/>
      <c r="G18" s="92" t="s">
        <v>109</v>
      </c>
      <c r="H18" s="86" t="s">
        <v>772</v>
      </c>
    </row>
    <row r="19" spans="2:8" ht="18" customHeight="1">
      <c r="B19" s="40" t="s">
        <v>274</v>
      </c>
      <c r="C19" s="13">
        <v>170</v>
      </c>
      <c r="D19" s="5">
        <f>C19/704*100</f>
        <v>24.147727272727273</v>
      </c>
      <c r="E19" s="5"/>
      <c r="F19" s="40" t="s">
        <v>778</v>
      </c>
      <c r="G19" s="13">
        <v>221</v>
      </c>
      <c r="H19" s="5">
        <f>G19/704*100</f>
        <v>31.392045454545453</v>
      </c>
    </row>
    <row r="20" spans="2:8" ht="18" customHeight="1">
      <c r="B20" s="40" t="s">
        <v>128</v>
      </c>
      <c r="C20" s="13">
        <v>200</v>
      </c>
      <c r="D20" s="5">
        <f t="shared" ref="D20:D26" si="2">C20/704*100</f>
        <v>28.40909090909091</v>
      </c>
      <c r="E20" s="5"/>
      <c r="F20" s="40" t="s">
        <v>773</v>
      </c>
      <c r="G20" s="13">
        <v>245</v>
      </c>
      <c r="H20" s="5">
        <f t="shared" ref="H20:H26" si="3">G20/704*100</f>
        <v>34.801136363636367</v>
      </c>
    </row>
    <row r="21" spans="2:8" ht="18" customHeight="1">
      <c r="B21" s="40" t="s">
        <v>129</v>
      </c>
      <c r="C21" s="13">
        <v>155</v>
      </c>
      <c r="D21" s="5">
        <f t="shared" si="2"/>
        <v>22.017045454545457</v>
      </c>
      <c r="E21" s="5"/>
      <c r="F21" s="40" t="s">
        <v>774</v>
      </c>
      <c r="G21" s="13">
        <v>143</v>
      </c>
      <c r="H21" s="5">
        <f t="shared" si="3"/>
        <v>20.3125</v>
      </c>
    </row>
    <row r="22" spans="2:8" ht="18" customHeight="1">
      <c r="B22" s="40" t="s">
        <v>130</v>
      </c>
      <c r="C22" s="13">
        <v>93</v>
      </c>
      <c r="D22" s="5">
        <f t="shared" si="2"/>
        <v>13.210227272727273</v>
      </c>
      <c r="E22" s="5"/>
      <c r="F22" s="40" t="s">
        <v>775</v>
      </c>
      <c r="G22" s="13">
        <v>47</v>
      </c>
      <c r="H22" s="5">
        <f t="shared" si="3"/>
        <v>6.6761363636363633</v>
      </c>
    </row>
    <row r="23" spans="2:8" ht="18" customHeight="1">
      <c r="B23" s="40" t="s">
        <v>131</v>
      </c>
      <c r="C23" s="13">
        <v>26</v>
      </c>
      <c r="D23" s="5">
        <f t="shared" si="2"/>
        <v>3.6931818181818183</v>
      </c>
      <c r="E23" s="5"/>
      <c r="F23" s="40" t="s">
        <v>776</v>
      </c>
      <c r="G23" s="13">
        <v>4</v>
      </c>
      <c r="H23" s="5">
        <f t="shared" si="3"/>
        <v>0.56818181818181823</v>
      </c>
    </row>
    <row r="24" spans="2:8" ht="18" customHeight="1">
      <c r="B24" s="40" t="s">
        <v>132</v>
      </c>
      <c r="C24" s="13">
        <v>15</v>
      </c>
      <c r="D24" s="5">
        <f t="shared" si="2"/>
        <v>2.1306818181818179</v>
      </c>
      <c r="E24" s="5"/>
      <c r="F24" s="40" t="s">
        <v>777</v>
      </c>
      <c r="G24" s="13">
        <v>3</v>
      </c>
      <c r="H24" s="5">
        <f t="shared" si="3"/>
        <v>0.42613636363636359</v>
      </c>
    </row>
    <row r="25" spans="2:8" ht="18" customHeight="1">
      <c r="B25" s="40" t="s">
        <v>275</v>
      </c>
      <c r="C25" s="13">
        <v>8</v>
      </c>
      <c r="D25" s="5">
        <f t="shared" si="2"/>
        <v>1.1363636363636365</v>
      </c>
      <c r="E25" s="5"/>
      <c r="F25" s="40" t="s">
        <v>275</v>
      </c>
      <c r="G25" s="13">
        <v>4</v>
      </c>
      <c r="H25" s="5">
        <f t="shared" si="3"/>
        <v>0.56818181818181823</v>
      </c>
    </row>
    <row r="26" spans="2:8" ht="18" customHeight="1">
      <c r="B26" s="40" t="s">
        <v>68</v>
      </c>
      <c r="C26" s="13">
        <v>37</v>
      </c>
      <c r="D26" s="5">
        <f t="shared" si="2"/>
        <v>5.2556818181818183</v>
      </c>
      <c r="E26" s="5"/>
      <c r="F26" s="40" t="s">
        <v>68</v>
      </c>
      <c r="G26" s="13">
        <v>36</v>
      </c>
      <c r="H26" s="5">
        <f t="shared" si="3"/>
        <v>5.1136363636363642</v>
      </c>
    </row>
    <row r="27" spans="2:8" ht="18" customHeight="1">
      <c r="B27" s="89" t="s">
        <v>93</v>
      </c>
      <c r="C27" s="14">
        <v>704</v>
      </c>
      <c r="D27" s="15">
        <v>100</v>
      </c>
      <c r="E27" s="5"/>
      <c r="F27" s="40" t="s">
        <v>147</v>
      </c>
      <c r="G27" s="13">
        <v>1</v>
      </c>
      <c r="H27" s="5">
        <v>0.14005602240896359</v>
      </c>
    </row>
    <row r="28" spans="2:8" ht="18" customHeight="1">
      <c r="F28" s="89" t="s">
        <v>93</v>
      </c>
      <c r="G28" s="14">
        <f>SUM(G19:G27)</f>
        <v>704</v>
      </c>
      <c r="H28" s="15">
        <v>100</v>
      </c>
    </row>
    <row r="29" spans="2:8" ht="18" customHeight="1">
      <c r="C29" s="3"/>
    </row>
    <row r="30" spans="2:8" ht="18" customHeight="1">
      <c r="B30" s="40" t="s">
        <v>277</v>
      </c>
      <c r="C30" s="1"/>
      <c r="D30" s="1"/>
      <c r="E30" s="1"/>
      <c r="F30" s="190" t="s">
        <v>838</v>
      </c>
      <c r="G30" s="190"/>
      <c r="H30" s="190"/>
    </row>
    <row r="31" spans="2:8" ht="18" customHeight="1">
      <c r="C31" s="1"/>
      <c r="D31" s="1"/>
      <c r="E31" s="21"/>
      <c r="F31" s="207"/>
      <c r="G31" s="207"/>
      <c r="H31" s="207"/>
    </row>
    <row r="32" spans="2:8" s="40" customFormat="1" ht="18" customHeight="1">
      <c r="B32" s="86"/>
      <c r="C32" s="92" t="s">
        <v>109</v>
      </c>
      <c r="D32" s="86" t="s">
        <v>772</v>
      </c>
      <c r="F32" s="86"/>
      <c r="G32" s="92" t="s">
        <v>109</v>
      </c>
      <c r="H32" s="86" t="s">
        <v>772</v>
      </c>
    </row>
    <row r="33" spans="2:8" ht="18" customHeight="1">
      <c r="B33" s="40" t="s">
        <v>274</v>
      </c>
      <c r="C33" s="13">
        <v>133</v>
      </c>
      <c r="D33" s="5">
        <f>C33/704*100</f>
        <v>18.892045454545457</v>
      </c>
      <c r="F33" s="40" t="s">
        <v>778</v>
      </c>
      <c r="G33" s="13">
        <v>95</v>
      </c>
      <c r="H33" s="5">
        <f>G33/704*100</f>
        <v>13.494318181818182</v>
      </c>
    </row>
    <row r="34" spans="2:8" ht="18" customHeight="1">
      <c r="B34" s="40" t="s">
        <v>128</v>
      </c>
      <c r="C34" s="13">
        <v>168</v>
      </c>
      <c r="D34" s="5">
        <f t="shared" ref="D34:D40" si="4">C34/704*100</f>
        <v>23.863636363636363</v>
      </c>
      <c r="F34" s="40" t="s">
        <v>773</v>
      </c>
      <c r="G34" s="13">
        <v>205</v>
      </c>
      <c r="H34" s="5">
        <f t="shared" ref="H34:H40" si="5">G34/704*100</f>
        <v>29.119318181818183</v>
      </c>
    </row>
    <row r="35" spans="2:8" ht="18" customHeight="1">
      <c r="B35" s="40" t="s">
        <v>129</v>
      </c>
      <c r="C35" s="13">
        <v>197</v>
      </c>
      <c r="D35" s="5">
        <f t="shared" si="4"/>
        <v>27.982954545454547</v>
      </c>
      <c r="F35" s="40" t="s">
        <v>774</v>
      </c>
      <c r="G35" s="13">
        <v>169</v>
      </c>
      <c r="H35" s="5">
        <f t="shared" si="5"/>
        <v>24.005681818181817</v>
      </c>
    </row>
    <row r="36" spans="2:8" ht="18" customHeight="1">
      <c r="B36" s="40" t="s">
        <v>130</v>
      </c>
      <c r="C36" s="13">
        <v>95</v>
      </c>
      <c r="D36" s="5">
        <f t="shared" si="4"/>
        <v>13.494318181818182</v>
      </c>
      <c r="F36" s="40" t="s">
        <v>775</v>
      </c>
      <c r="G36" s="13">
        <v>103</v>
      </c>
      <c r="H36" s="5">
        <f t="shared" si="5"/>
        <v>14.630681818181818</v>
      </c>
    </row>
    <row r="37" spans="2:8" ht="18" customHeight="1">
      <c r="B37" s="40" t="s">
        <v>131</v>
      </c>
      <c r="C37" s="13">
        <v>48</v>
      </c>
      <c r="D37" s="5">
        <f t="shared" si="4"/>
        <v>6.8181818181818175</v>
      </c>
      <c r="F37" s="40" t="s">
        <v>776</v>
      </c>
      <c r="G37" s="13">
        <v>38</v>
      </c>
      <c r="H37" s="5">
        <f t="shared" si="5"/>
        <v>5.3977272727272725</v>
      </c>
    </row>
    <row r="38" spans="2:8" ht="18" customHeight="1">
      <c r="B38" s="40" t="s">
        <v>132</v>
      </c>
      <c r="C38" s="13">
        <v>19</v>
      </c>
      <c r="D38" s="5">
        <f t="shared" si="4"/>
        <v>2.6988636363636362</v>
      </c>
      <c r="F38" s="40" t="s">
        <v>777</v>
      </c>
      <c r="G38" s="13">
        <v>37</v>
      </c>
      <c r="H38" s="5">
        <f t="shared" si="5"/>
        <v>5.2556818181818183</v>
      </c>
    </row>
    <row r="39" spans="2:8" ht="18" customHeight="1">
      <c r="B39" s="40" t="s">
        <v>275</v>
      </c>
      <c r="C39" s="13">
        <v>6</v>
      </c>
      <c r="D39" s="5">
        <f t="shared" si="4"/>
        <v>0.85227272727272718</v>
      </c>
      <c r="F39" s="40" t="s">
        <v>275</v>
      </c>
      <c r="G39" s="13">
        <v>12</v>
      </c>
      <c r="H39" s="5">
        <f t="shared" si="5"/>
        <v>1.7045454545454544</v>
      </c>
    </row>
    <row r="40" spans="2:8" ht="18" customHeight="1">
      <c r="B40" s="40" t="s">
        <v>68</v>
      </c>
      <c r="C40" s="13">
        <v>38</v>
      </c>
      <c r="D40" s="5">
        <f t="shared" si="4"/>
        <v>5.3977272727272725</v>
      </c>
      <c r="F40" s="40" t="s">
        <v>68</v>
      </c>
      <c r="G40" s="13">
        <v>45</v>
      </c>
      <c r="H40" s="5">
        <f t="shared" si="5"/>
        <v>6.3920454545454541</v>
      </c>
    </row>
    <row r="41" spans="2:8" ht="18" customHeight="1">
      <c r="B41" s="89" t="s">
        <v>93</v>
      </c>
      <c r="C41" s="14">
        <f>SUM(C33:C40)</f>
        <v>704</v>
      </c>
      <c r="D41" s="15">
        <v>100</v>
      </c>
      <c r="F41" s="89" t="s">
        <v>93</v>
      </c>
      <c r="G41" s="14">
        <f>SUM(G33:G40)</f>
        <v>704</v>
      </c>
      <c r="H41" s="15">
        <v>100</v>
      </c>
    </row>
    <row r="42" spans="2:8" ht="18" customHeight="1"/>
    <row r="43" spans="2:8" s="1" customFormat="1" ht="18" customHeight="1">
      <c r="B43" s="40" t="s">
        <v>278</v>
      </c>
      <c r="F43" s="40" t="s">
        <v>279</v>
      </c>
    </row>
    <row r="44" spans="2:8" s="1" customFormat="1" ht="18" customHeight="1">
      <c r="B44" s="40"/>
      <c r="F44" s="40"/>
    </row>
    <row r="45" spans="2:8" s="94" customFormat="1" ht="18" customHeight="1">
      <c r="B45" s="86"/>
      <c r="C45" s="92" t="s">
        <v>109</v>
      </c>
      <c r="D45" s="86" t="s">
        <v>772</v>
      </c>
      <c r="F45" s="86"/>
      <c r="G45" s="92" t="s">
        <v>109</v>
      </c>
      <c r="H45" s="86" t="s">
        <v>772</v>
      </c>
    </row>
    <row r="46" spans="2:8" ht="18" customHeight="1">
      <c r="B46" s="40" t="s">
        <v>274</v>
      </c>
      <c r="C46" s="13">
        <v>80</v>
      </c>
      <c r="D46" s="5">
        <f>C46/704*100</f>
        <v>11.363636363636363</v>
      </c>
      <c r="F46" s="40" t="s">
        <v>778</v>
      </c>
      <c r="G46" s="13">
        <v>54</v>
      </c>
      <c r="H46" s="5">
        <f>G46/704*100</f>
        <v>7.6704545454545459</v>
      </c>
    </row>
    <row r="47" spans="2:8" ht="18" customHeight="1">
      <c r="B47" s="40" t="s">
        <v>128</v>
      </c>
      <c r="C47" s="13">
        <v>159</v>
      </c>
      <c r="D47" s="5">
        <f t="shared" ref="D47:D53" si="6">C47/704*100</f>
        <v>22.585227272727273</v>
      </c>
      <c r="F47" s="40" t="s">
        <v>773</v>
      </c>
      <c r="G47" s="13">
        <v>129</v>
      </c>
      <c r="H47" s="5">
        <f t="shared" ref="H47:H53" si="7">G47/704*100</f>
        <v>18.323863636363637</v>
      </c>
    </row>
    <row r="48" spans="2:8" ht="18" customHeight="1">
      <c r="B48" s="40" t="s">
        <v>129</v>
      </c>
      <c r="C48" s="13">
        <v>233</v>
      </c>
      <c r="D48" s="5">
        <f t="shared" si="6"/>
        <v>33.096590909090914</v>
      </c>
      <c r="F48" s="40" t="s">
        <v>774</v>
      </c>
      <c r="G48" s="13">
        <v>225</v>
      </c>
      <c r="H48" s="5">
        <f t="shared" si="7"/>
        <v>31.96022727272727</v>
      </c>
    </row>
    <row r="49" spans="2:8" ht="18" customHeight="1">
      <c r="B49" s="40" t="s">
        <v>130</v>
      </c>
      <c r="C49" s="13">
        <v>101</v>
      </c>
      <c r="D49" s="5">
        <f t="shared" si="6"/>
        <v>14.346590909090908</v>
      </c>
      <c r="F49" s="40" t="s">
        <v>775</v>
      </c>
      <c r="G49" s="13">
        <v>126</v>
      </c>
      <c r="H49" s="5">
        <f t="shared" si="7"/>
        <v>17.897727272727273</v>
      </c>
    </row>
    <row r="50" spans="2:8" ht="18" customHeight="1">
      <c r="B50" s="40" t="s">
        <v>131</v>
      </c>
      <c r="C50" s="13">
        <v>48</v>
      </c>
      <c r="D50" s="5">
        <f t="shared" si="6"/>
        <v>6.8181818181818175</v>
      </c>
      <c r="F50" s="40" t="s">
        <v>776</v>
      </c>
      <c r="G50" s="13">
        <v>63</v>
      </c>
      <c r="H50" s="5">
        <f t="shared" si="7"/>
        <v>8.9488636363636367</v>
      </c>
    </row>
    <row r="51" spans="2:8" ht="18" customHeight="1">
      <c r="B51" s="40" t="s">
        <v>132</v>
      </c>
      <c r="C51" s="13">
        <v>35</v>
      </c>
      <c r="D51" s="5">
        <f t="shared" si="6"/>
        <v>4.9715909090909092</v>
      </c>
      <c r="F51" s="40" t="s">
        <v>777</v>
      </c>
      <c r="G51" s="13">
        <v>51</v>
      </c>
      <c r="H51" s="5">
        <f t="shared" si="7"/>
        <v>7.2443181818181825</v>
      </c>
    </row>
    <row r="52" spans="2:8" ht="18" customHeight="1">
      <c r="B52" s="40" t="s">
        <v>275</v>
      </c>
      <c r="C52" s="13">
        <v>7</v>
      </c>
      <c r="D52" s="5">
        <f t="shared" si="6"/>
        <v>0.99431818181818177</v>
      </c>
      <c r="F52" s="40" t="s">
        <v>275</v>
      </c>
      <c r="G52" s="13">
        <v>14</v>
      </c>
      <c r="H52" s="5">
        <f t="shared" si="7"/>
        <v>1.9886363636363635</v>
      </c>
    </row>
    <row r="53" spans="2:8" ht="18" customHeight="1">
      <c r="B53" s="40" t="s">
        <v>68</v>
      </c>
      <c r="C53" s="13">
        <v>41</v>
      </c>
      <c r="D53" s="5">
        <f t="shared" si="6"/>
        <v>5.8238636363636358</v>
      </c>
      <c r="F53" s="40" t="s">
        <v>68</v>
      </c>
      <c r="G53" s="13">
        <v>42</v>
      </c>
      <c r="H53" s="5">
        <f t="shared" si="7"/>
        <v>5.9659090909090908</v>
      </c>
    </row>
    <row r="54" spans="2:8" ht="18" customHeight="1">
      <c r="B54" s="89" t="s">
        <v>93</v>
      </c>
      <c r="C54" s="14">
        <f>SUM(C46:C53)</f>
        <v>704</v>
      </c>
      <c r="D54" s="15">
        <v>100</v>
      </c>
      <c r="F54" s="89" t="s">
        <v>93</v>
      </c>
      <c r="G54" s="14">
        <f>SUM(G46:G53)</f>
        <v>704</v>
      </c>
      <c r="H54" s="15">
        <v>100</v>
      </c>
    </row>
    <row r="55" spans="2:8" ht="18" customHeight="1"/>
    <row r="56" spans="2:8" s="1" customFormat="1" ht="18" customHeight="1">
      <c r="B56" s="190" t="s">
        <v>839</v>
      </c>
      <c r="C56" s="190"/>
      <c r="D56" s="190"/>
      <c r="F56" s="190" t="s">
        <v>840</v>
      </c>
      <c r="G56" s="190"/>
      <c r="H56" s="190"/>
    </row>
    <row r="57" spans="2:8" s="1" customFormat="1" ht="18" customHeight="1">
      <c r="B57" s="207"/>
      <c r="C57" s="207"/>
      <c r="D57" s="207"/>
      <c r="F57" s="207"/>
      <c r="G57" s="207"/>
      <c r="H57" s="207"/>
    </row>
    <row r="58" spans="2:8" s="94" customFormat="1" ht="18" customHeight="1">
      <c r="B58" s="86"/>
      <c r="C58" s="92" t="s">
        <v>109</v>
      </c>
      <c r="D58" s="86" t="s">
        <v>772</v>
      </c>
      <c r="F58" s="86"/>
      <c r="G58" s="92" t="s">
        <v>109</v>
      </c>
      <c r="H58" s="86" t="s">
        <v>772</v>
      </c>
    </row>
    <row r="59" spans="2:8" ht="18" customHeight="1">
      <c r="B59" s="40" t="s">
        <v>274</v>
      </c>
      <c r="C59" s="13">
        <v>125</v>
      </c>
      <c r="D59" s="5">
        <f>C59/704*100</f>
        <v>17.755681818181817</v>
      </c>
      <c r="F59" s="40" t="s">
        <v>778</v>
      </c>
      <c r="G59" s="13">
        <v>40</v>
      </c>
      <c r="H59" s="5">
        <f>G59/704*100</f>
        <v>5.6818181818181817</v>
      </c>
    </row>
    <row r="60" spans="2:8" ht="18" customHeight="1">
      <c r="B60" s="40" t="s">
        <v>128</v>
      </c>
      <c r="C60" s="13">
        <v>175</v>
      </c>
      <c r="D60" s="5">
        <f t="shared" ref="D60:D66" si="8">C60/704*100</f>
        <v>24.857954545454543</v>
      </c>
      <c r="F60" s="40" t="s">
        <v>773</v>
      </c>
      <c r="G60" s="13">
        <v>94</v>
      </c>
      <c r="H60" s="5">
        <f t="shared" ref="H60:H66" si="9">G60/704*100</f>
        <v>13.352272727272727</v>
      </c>
    </row>
    <row r="61" spans="2:8" ht="18" customHeight="1">
      <c r="B61" s="40" t="s">
        <v>129</v>
      </c>
      <c r="C61" s="13">
        <v>136</v>
      </c>
      <c r="D61" s="5">
        <f t="shared" si="8"/>
        <v>19.318181818181817</v>
      </c>
      <c r="F61" s="40" t="s">
        <v>774</v>
      </c>
      <c r="G61" s="13">
        <v>178</v>
      </c>
      <c r="H61" s="5">
        <f t="shared" si="9"/>
        <v>25.28409090909091</v>
      </c>
    </row>
    <row r="62" spans="2:8" ht="18" customHeight="1">
      <c r="B62" s="40" t="s">
        <v>130</v>
      </c>
      <c r="C62" s="13">
        <v>164</v>
      </c>
      <c r="D62" s="5">
        <f t="shared" si="8"/>
        <v>23.295454545454543</v>
      </c>
      <c r="F62" s="40" t="s">
        <v>775</v>
      </c>
      <c r="G62" s="13">
        <v>256</v>
      </c>
      <c r="H62" s="5">
        <f t="shared" si="9"/>
        <v>36.363636363636367</v>
      </c>
    </row>
    <row r="63" spans="2:8" ht="18" customHeight="1">
      <c r="B63" s="40" t="s">
        <v>131</v>
      </c>
      <c r="C63" s="13">
        <v>37</v>
      </c>
      <c r="D63" s="5">
        <f t="shared" si="8"/>
        <v>5.2556818181818183</v>
      </c>
      <c r="F63" s="40" t="s">
        <v>776</v>
      </c>
      <c r="G63" s="13">
        <v>53</v>
      </c>
      <c r="H63" s="5">
        <f t="shared" si="9"/>
        <v>7.5284090909090908</v>
      </c>
    </row>
    <row r="64" spans="2:8" ht="18" customHeight="1">
      <c r="B64" s="40" t="s">
        <v>132</v>
      </c>
      <c r="C64" s="13">
        <v>18</v>
      </c>
      <c r="D64" s="5">
        <f t="shared" si="8"/>
        <v>2.5568181818181821</v>
      </c>
      <c r="F64" s="40" t="s">
        <v>777</v>
      </c>
      <c r="G64" s="13">
        <v>32</v>
      </c>
      <c r="H64" s="5">
        <f t="shared" si="9"/>
        <v>4.5454545454545459</v>
      </c>
    </row>
    <row r="65" spans="2:8" ht="18" customHeight="1">
      <c r="B65" s="40" t="s">
        <v>275</v>
      </c>
      <c r="C65" s="13">
        <v>7</v>
      </c>
      <c r="D65" s="5">
        <f t="shared" si="8"/>
        <v>0.99431818181818177</v>
      </c>
      <c r="F65" s="40" t="s">
        <v>275</v>
      </c>
      <c r="G65" s="13">
        <v>10</v>
      </c>
      <c r="H65" s="5">
        <f t="shared" si="9"/>
        <v>1.4204545454545454</v>
      </c>
    </row>
    <row r="66" spans="2:8" ht="18" customHeight="1">
      <c r="B66" s="40" t="s">
        <v>68</v>
      </c>
      <c r="C66" s="13">
        <v>42</v>
      </c>
      <c r="D66" s="5">
        <f t="shared" si="8"/>
        <v>5.9659090909090908</v>
      </c>
      <c r="F66" s="40" t="s">
        <v>68</v>
      </c>
      <c r="G66" s="13">
        <v>41</v>
      </c>
      <c r="H66" s="5">
        <f t="shared" si="9"/>
        <v>5.8238636363636358</v>
      </c>
    </row>
    <row r="67" spans="2:8" ht="18" customHeight="1">
      <c r="B67" s="89" t="s">
        <v>93</v>
      </c>
      <c r="C67" s="14">
        <f>SUM(C59:C66)</f>
        <v>704</v>
      </c>
      <c r="D67" s="15">
        <v>100</v>
      </c>
      <c r="F67" s="89" t="s">
        <v>93</v>
      </c>
      <c r="G67" s="14">
        <f>SUM(G59:G66)</f>
        <v>704</v>
      </c>
      <c r="H67" s="15">
        <v>100</v>
      </c>
    </row>
    <row r="68" spans="2:8" ht="18" customHeight="1"/>
    <row r="69" spans="2:8" ht="18" customHeight="1">
      <c r="B69" s="190" t="s">
        <v>841</v>
      </c>
      <c r="C69" s="190"/>
      <c r="D69" s="190"/>
      <c r="E69" s="1"/>
      <c r="F69" s="190" t="s">
        <v>842</v>
      </c>
      <c r="G69" s="190"/>
      <c r="H69" s="190"/>
    </row>
    <row r="70" spans="2:8" ht="18" customHeight="1">
      <c r="B70" s="207"/>
      <c r="C70" s="207"/>
      <c r="D70" s="207"/>
      <c r="E70" s="1"/>
      <c r="F70" s="207"/>
      <c r="G70" s="207"/>
      <c r="H70" s="207"/>
    </row>
    <row r="71" spans="2:8" s="40" customFormat="1" ht="18" customHeight="1">
      <c r="B71" s="86"/>
      <c r="C71" s="92" t="s">
        <v>109</v>
      </c>
      <c r="D71" s="86" t="s">
        <v>772</v>
      </c>
      <c r="E71" s="94"/>
      <c r="F71" s="86"/>
      <c r="G71" s="92" t="s">
        <v>109</v>
      </c>
      <c r="H71" s="86" t="s">
        <v>772</v>
      </c>
    </row>
    <row r="72" spans="2:8" ht="18" customHeight="1">
      <c r="B72" s="40" t="s">
        <v>274</v>
      </c>
      <c r="C72" s="13">
        <v>43</v>
      </c>
      <c r="D72" s="5">
        <f>C72/704*100</f>
        <v>6.1079545454545459</v>
      </c>
      <c r="F72" s="40" t="s">
        <v>778</v>
      </c>
      <c r="G72" s="13">
        <v>51</v>
      </c>
      <c r="H72" s="5">
        <f>G72/704*100</f>
        <v>7.2443181818181825</v>
      </c>
    </row>
    <row r="73" spans="2:8" ht="18" customHeight="1">
      <c r="B73" s="40" t="s">
        <v>128</v>
      </c>
      <c r="C73" s="13">
        <v>69</v>
      </c>
      <c r="D73" s="5">
        <f t="shared" ref="D73:D79" si="10">C73/704*100</f>
        <v>9.8011363636363633</v>
      </c>
      <c r="F73" s="40" t="s">
        <v>773</v>
      </c>
      <c r="G73" s="13">
        <v>126</v>
      </c>
      <c r="H73" s="5">
        <f t="shared" ref="H73:H79" si="11">G73/704*100</f>
        <v>17.897727272727273</v>
      </c>
    </row>
    <row r="74" spans="2:8" ht="18" customHeight="1">
      <c r="B74" s="40" t="s">
        <v>129</v>
      </c>
      <c r="C74" s="13">
        <v>154</v>
      </c>
      <c r="D74" s="5">
        <f t="shared" si="10"/>
        <v>21.875</v>
      </c>
      <c r="F74" s="40" t="s">
        <v>774</v>
      </c>
      <c r="G74" s="13">
        <v>243</v>
      </c>
      <c r="H74" s="5">
        <f t="shared" si="11"/>
        <v>34.517045454545453</v>
      </c>
    </row>
    <row r="75" spans="2:8" ht="18" customHeight="1">
      <c r="B75" s="40" t="s">
        <v>130</v>
      </c>
      <c r="C75" s="13">
        <v>152</v>
      </c>
      <c r="D75" s="5">
        <f t="shared" si="10"/>
        <v>21.59090909090909</v>
      </c>
      <c r="F75" s="40" t="s">
        <v>775</v>
      </c>
      <c r="G75" s="13">
        <v>136</v>
      </c>
      <c r="H75" s="5">
        <f t="shared" si="11"/>
        <v>19.318181818181817</v>
      </c>
    </row>
    <row r="76" spans="2:8" ht="18" customHeight="1">
      <c r="B76" s="40" t="s">
        <v>131</v>
      </c>
      <c r="C76" s="13">
        <v>117</v>
      </c>
      <c r="D76" s="5">
        <f t="shared" si="10"/>
        <v>16.619318181818183</v>
      </c>
      <c r="F76" s="40" t="s">
        <v>776</v>
      </c>
      <c r="G76" s="13">
        <v>44</v>
      </c>
      <c r="H76" s="5">
        <f t="shared" si="11"/>
        <v>6.25</v>
      </c>
    </row>
    <row r="77" spans="2:8" ht="18" customHeight="1">
      <c r="B77" s="40" t="s">
        <v>132</v>
      </c>
      <c r="C77" s="13">
        <v>108</v>
      </c>
      <c r="D77" s="5">
        <f t="shared" si="10"/>
        <v>15.340909090909092</v>
      </c>
      <c r="F77" s="40" t="s">
        <v>777</v>
      </c>
      <c r="G77" s="13">
        <v>45</v>
      </c>
      <c r="H77" s="5">
        <f t="shared" si="11"/>
        <v>6.3920454545454541</v>
      </c>
    </row>
    <row r="78" spans="2:8" ht="18" customHeight="1">
      <c r="B78" s="40" t="s">
        <v>275</v>
      </c>
      <c r="C78" s="13">
        <v>20</v>
      </c>
      <c r="D78" s="5">
        <f t="shared" si="10"/>
        <v>2.8409090909090908</v>
      </c>
      <c r="F78" s="40" t="s">
        <v>275</v>
      </c>
      <c r="G78" s="13">
        <v>17</v>
      </c>
      <c r="H78" s="5">
        <f t="shared" si="11"/>
        <v>2.4147727272727271</v>
      </c>
    </row>
    <row r="79" spans="2:8" ht="18" customHeight="1">
      <c r="B79" s="40" t="s">
        <v>68</v>
      </c>
      <c r="C79" s="13">
        <v>41</v>
      </c>
      <c r="D79" s="5">
        <f t="shared" si="10"/>
        <v>5.8238636363636358</v>
      </c>
      <c r="F79" s="40" t="s">
        <v>68</v>
      </c>
      <c r="G79" s="13">
        <v>42</v>
      </c>
      <c r="H79" s="5">
        <f t="shared" si="11"/>
        <v>5.9659090909090908</v>
      </c>
    </row>
    <row r="80" spans="2:8" ht="18" customHeight="1">
      <c r="B80" s="89" t="s">
        <v>93</v>
      </c>
      <c r="C80" s="14">
        <v>704</v>
      </c>
      <c r="D80" s="15">
        <v>100</v>
      </c>
      <c r="F80" s="89" t="s">
        <v>93</v>
      </c>
      <c r="G80" s="14">
        <v>704</v>
      </c>
      <c r="H80" s="15">
        <v>100</v>
      </c>
    </row>
    <row r="81" spans="2:8" ht="18" customHeight="1"/>
    <row r="82" spans="2:8" ht="18" customHeight="1">
      <c r="B82" s="190" t="s">
        <v>843</v>
      </c>
      <c r="C82" s="190"/>
      <c r="D82" s="190"/>
      <c r="E82" s="1"/>
      <c r="F82" s="40" t="s">
        <v>280</v>
      </c>
      <c r="G82" s="1"/>
      <c r="H82" s="1"/>
    </row>
    <row r="83" spans="2:8" ht="18" customHeight="1">
      <c r="B83" s="207"/>
      <c r="C83" s="207"/>
      <c r="D83" s="207"/>
      <c r="E83" s="1"/>
      <c r="G83" s="1"/>
      <c r="H83" s="1"/>
    </row>
    <row r="84" spans="2:8" s="40" customFormat="1" ht="18" customHeight="1">
      <c r="B84" s="86"/>
      <c r="C84" s="92" t="s">
        <v>109</v>
      </c>
      <c r="D84" s="86" t="s">
        <v>772</v>
      </c>
      <c r="E84" s="94"/>
      <c r="F84" s="86"/>
      <c r="G84" s="92" t="s">
        <v>109</v>
      </c>
      <c r="H84" s="86" t="s">
        <v>772</v>
      </c>
    </row>
    <row r="85" spans="2:8" ht="18" customHeight="1">
      <c r="B85" s="40" t="s">
        <v>274</v>
      </c>
      <c r="C85" s="13">
        <v>52</v>
      </c>
      <c r="D85" s="5">
        <f>C85/704*100</f>
        <v>7.3863636363636367</v>
      </c>
      <c r="F85" s="40" t="s">
        <v>778</v>
      </c>
      <c r="G85" s="13">
        <v>46</v>
      </c>
      <c r="H85" s="5">
        <f>G85/704*100</f>
        <v>6.5340909090909092</v>
      </c>
    </row>
    <row r="86" spans="2:8" ht="18" customHeight="1">
      <c r="B86" s="40" t="s">
        <v>128</v>
      </c>
      <c r="C86" s="13">
        <v>118</v>
      </c>
      <c r="D86" s="5">
        <f t="shared" ref="D86:D92" si="12">C86/704*100</f>
        <v>16.761363636363637</v>
      </c>
      <c r="F86" s="40" t="s">
        <v>773</v>
      </c>
      <c r="G86" s="13">
        <v>121</v>
      </c>
      <c r="H86" s="5">
        <f t="shared" ref="H86:H92" si="13">G86/704*100</f>
        <v>17.1875</v>
      </c>
    </row>
    <row r="87" spans="2:8" ht="18" customHeight="1">
      <c r="B87" s="40" t="s">
        <v>129</v>
      </c>
      <c r="C87" s="13">
        <v>187</v>
      </c>
      <c r="D87" s="5">
        <f t="shared" si="12"/>
        <v>26.5625</v>
      </c>
      <c r="F87" s="40" t="s">
        <v>774</v>
      </c>
      <c r="G87" s="13">
        <v>218</v>
      </c>
      <c r="H87" s="5">
        <f t="shared" si="13"/>
        <v>30.96590909090909</v>
      </c>
    </row>
    <row r="88" spans="2:8" ht="18" customHeight="1">
      <c r="B88" s="40" t="s">
        <v>130</v>
      </c>
      <c r="C88" s="13">
        <v>189</v>
      </c>
      <c r="D88" s="5">
        <f t="shared" si="12"/>
        <v>26.84659090909091</v>
      </c>
      <c r="F88" s="40" t="s">
        <v>775</v>
      </c>
      <c r="G88" s="13">
        <v>142</v>
      </c>
      <c r="H88" s="5">
        <f t="shared" si="13"/>
        <v>20.170454545454543</v>
      </c>
    </row>
    <row r="89" spans="2:8" ht="18" customHeight="1">
      <c r="B89" s="40" t="s">
        <v>131</v>
      </c>
      <c r="C89" s="13">
        <v>77</v>
      </c>
      <c r="D89" s="5">
        <f t="shared" si="12"/>
        <v>10.9375</v>
      </c>
      <c r="F89" s="40" t="s">
        <v>776</v>
      </c>
      <c r="G89" s="13">
        <v>56</v>
      </c>
      <c r="H89" s="5">
        <f t="shared" si="13"/>
        <v>7.9545454545454541</v>
      </c>
    </row>
    <row r="90" spans="2:8" ht="18" customHeight="1">
      <c r="B90" s="40" t="s">
        <v>132</v>
      </c>
      <c r="C90" s="13">
        <v>32</v>
      </c>
      <c r="D90" s="5">
        <f t="shared" si="12"/>
        <v>4.5454545454545459</v>
      </c>
      <c r="F90" s="40" t="s">
        <v>777</v>
      </c>
      <c r="G90" s="13">
        <v>56</v>
      </c>
      <c r="H90" s="5">
        <f t="shared" si="13"/>
        <v>7.9545454545454541</v>
      </c>
    </row>
    <row r="91" spans="2:8" ht="18" customHeight="1">
      <c r="B91" s="40" t="s">
        <v>275</v>
      </c>
      <c r="C91" s="13">
        <v>8</v>
      </c>
      <c r="D91" s="5">
        <f t="shared" si="12"/>
        <v>1.1363636363636365</v>
      </c>
      <c r="F91" s="40" t="s">
        <v>275</v>
      </c>
      <c r="G91" s="13">
        <v>21</v>
      </c>
      <c r="H91" s="5">
        <f t="shared" si="13"/>
        <v>2.9829545454545454</v>
      </c>
    </row>
    <row r="92" spans="2:8" ht="18" customHeight="1">
      <c r="B92" s="40" t="s">
        <v>68</v>
      </c>
      <c r="C92" s="13">
        <v>40</v>
      </c>
      <c r="D92" s="5">
        <f t="shared" si="12"/>
        <v>5.6818181818181817</v>
      </c>
      <c r="F92" s="40" t="s">
        <v>68</v>
      </c>
      <c r="G92" s="13">
        <v>44</v>
      </c>
      <c r="H92" s="5">
        <f t="shared" si="13"/>
        <v>6.25</v>
      </c>
    </row>
    <row r="93" spans="2:8" ht="18" customHeight="1">
      <c r="B93" s="40" t="s">
        <v>147</v>
      </c>
      <c r="C93" s="13">
        <v>1</v>
      </c>
      <c r="D93" s="5">
        <v>0.14005602240896359</v>
      </c>
      <c r="F93" s="102" t="s">
        <v>93</v>
      </c>
      <c r="G93" s="14">
        <v>704</v>
      </c>
      <c r="H93" s="27">
        <v>100</v>
      </c>
    </row>
    <row r="94" spans="2:8" ht="18" customHeight="1">
      <c r="B94" s="89" t="s">
        <v>93</v>
      </c>
      <c r="C94" s="14">
        <v>704</v>
      </c>
      <c r="D94" s="15">
        <v>100</v>
      </c>
      <c r="F94" s="102"/>
      <c r="G94" s="10"/>
      <c r="H94" s="10"/>
    </row>
    <row r="95" spans="2:8" ht="18" customHeight="1">
      <c r="B95" s="87"/>
      <c r="C95" s="3"/>
      <c r="D95" s="18"/>
      <c r="F95" s="87"/>
      <c r="G95" s="3"/>
      <c r="H95" s="3"/>
    </row>
    <row r="96" spans="2:8" ht="18" customHeight="1">
      <c r="B96" s="40" t="s">
        <v>281</v>
      </c>
      <c r="C96" s="1"/>
      <c r="D96" s="1"/>
      <c r="E96" s="1"/>
      <c r="F96" s="190" t="s">
        <v>844</v>
      </c>
      <c r="G96" s="190"/>
      <c r="H96" s="190"/>
    </row>
    <row r="97" spans="2:8" ht="18" customHeight="1">
      <c r="C97" s="1"/>
      <c r="D97" s="1"/>
      <c r="E97" s="1"/>
      <c r="F97" s="207"/>
      <c r="G97" s="207"/>
      <c r="H97" s="207"/>
    </row>
    <row r="98" spans="2:8" s="40" customFormat="1" ht="18" customHeight="1">
      <c r="B98" s="86"/>
      <c r="C98" s="92" t="s">
        <v>109</v>
      </c>
      <c r="D98" s="86" t="s">
        <v>772</v>
      </c>
      <c r="E98" s="94"/>
      <c r="F98" s="86"/>
      <c r="G98" s="92" t="s">
        <v>109</v>
      </c>
      <c r="H98" s="86" t="s">
        <v>772</v>
      </c>
    </row>
    <row r="99" spans="2:8" ht="18" customHeight="1">
      <c r="B99" s="40" t="s">
        <v>274</v>
      </c>
      <c r="C99" s="13">
        <v>115</v>
      </c>
      <c r="D99" s="5">
        <f>C99/704*100</f>
        <v>16.335227272727273</v>
      </c>
      <c r="F99" s="40" t="s">
        <v>778</v>
      </c>
      <c r="G99" s="13">
        <v>52</v>
      </c>
      <c r="H99" s="5">
        <f>G99/704*100</f>
        <v>7.3863636363636367</v>
      </c>
    </row>
    <row r="100" spans="2:8" ht="18" customHeight="1">
      <c r="B100" s="40" t="s">
        <v>128</v>
      </c>
      <c r="C100" s="13">
        <v>167</v>
      </c>
      <c r="D100" s="5">
        <f t="shared" ref="D100:D106" si="14">C100/704*100</f>
        <v>23.72159090909091</v>
      </c>
      <c r="F100" s="40" t="s">
        <v>773</v>
      </c>
      <c r="G100" s="13">
        <v>117</v>
      </c>
      <c r="H100" s="5">
        <f t="shared" ref="H100:H106" si="15">G100/704*100</f>
        <v>16.619318181818183</v>
      </c>
    </row>
    <row r="101" spans="2:8" ht="18" customHeight="1">
      <c r="B101" s="40" t="s">
        <v>129</v>
      </c>
      <c r="C101" s="13">
        <v>182</v>
      </c>
      <c r="D101" s="5">
        <f t="shared" si="14"/>
        <v>25.85227272727273</v>
      </c>
      <c r="F101" s="40" t="s">
        <v>774</v>
      </c>
      <c r="G101" s="13">
        <v>173</v>
      </c>
      <c r="H101" s="5">
        <f t="shared" si="15"/>
        <v>24.573863636363637</v>
      </c>
    </row>
    <row r="102" spans="2:8" ht="18" customHeight="1">
      <c r="B102" s="40" t="s">
        <v>130</v>
      </c>
      <c r="C102" s="13">
        <v>109</v>
      </c>
      <c r="D102" s="5">
        <f t="shared" si="14"/>
        <v>15.482954545454545</v>
      </c>
      <c r="F102" s="40" t="s">
        <v>775</v>
      </c>
      <c r="G102" s="13">
        <v>115</v>
      </c>
      <c r="H102" s="5">
        <f t="shared" si="15"/>
        <v>16.335227272727273</v>
      </c>
    </row>
    <row r="103" spans="2:8" ht="18" customHeight="1">
      <c r="B103" s="40" t="s">
        <v>131</v>
      </c>
      <c r="C103" s="13">
        <v>57</v>
      </c>
      <c r="D103" s="5">
        <f t="shared" si="14"/>
        <v>8.0965909090909083</v>
      </c>
      <c r="F103" s="40" t="s">
        <v>776</v>
      </c>
      <c r="G103" s="13">
        <v>73</v>
      </c>
      <c r="H103" s="5">
        <f t="shared" si="15"/>
        <v>10.369318181818182</v>
      </c>
    </row>
    <row r="104" spans="2:8" ht="18" customHeight="1">
      <c r="B104" s="40" t="s">
        <v>132</v>
      </c>
      <c r="C104" s="13">
        <v>32</v>
      </c>
      <c r="D104" s="5">
        <f t="shared" si="14"/>
        <v>4.5454545454545459</v>
      </c>
      <c r="F104" s="40" t="s">
        <v>777</v>
      </c>
      <c r="G104" s="13">
        <v>99</v>
      </c>
      <c r="H104" s="5">
        <f t="shared" si="15"/>
        <v>14.0625</v>
      </c>
    </row>
    <row r="105" spans="2:8" ht="18" customHeight="1">
      <c r="B105" s="40" t="s">
        <v>275</v>
      </c>
      <c r="C105" s="13">
        <v>2</v>
      </c>
      <c r="D105" s="5">
        <f t="shared" si="14"/>
        <v>0.28409090909090912</v>
      </c>
      <c r="F105" s="40" t="s">
        <v>275</v>
      </c>
      <c r="G105" s="13">
        <v>35</v>
      </c>
      <c r="H105" s="5">
        <f t="shared" si="15"/>
        <v>4.9715909090909092</v>
      </c>
    </row>
    <row r="106" spans="2:8" ht="18" customHeight="1">
      <c r="B106" s="40" t="s">
        <v>68</v>
      </c>
      <c r="C106" s="13">
        <v>40</v>
      </c>
      <c r="D106" s="5">
        <f t="shared" si="14"/>
        <v>5.6818181818181817</v>
      </c>
      <c r="F106" s="40" t="s">
        <v>68</v>
      </c>
      <c r="G106" s="13">
        <v>40</v>
      </c>
      <c r="H106" s="5">
        <f t="shared" si="15"/>
        <v>5.6818181818181817</v>
      </c>
    </row>
    <row r="107" spans="2:8" ht="18" customHeight="1">
      <c r="B107" s="89" t="s">
        <v>93</v>
      </c>
      <c r="C107" s="14">
        <f>SUM(C99:C106)</f>
        <v>704</v>
      </c>
      <c r="D107" s="15">
        <v>100</v>
      </c>
      <c r="F107" s="89" t="s">
        <v>93</v>
      </c>
      <c r="G107" s="14">
        <f>SUM(G99:G106)</f>
        <v>704</v>
      </c>
      <c r="H107" s="15">
        <v>100</v>
      </c>
    </row>
    <row r="108" spans="2:8" ht="18" customHeight="1"/>
    <row r="109" spans="2:8" ht="18" customHeight="1"/>
    <row r="110" spans="2:8" ht="18" customHeight="1">
      <c r="B110" s="208" t="s">
        <v>845</v>
      </c>
      <c r="C110" s="208"/>
      <c r="D110" s="208"/>
      <c r="E110" s="1"/>
      <c r="F110" s="190" t="s">
        <v>846</v>
      </c>
      <c r="G110" s="190"/>
      <c r="H110" s="190"/>
    </row>
    <row r="111" spans="2:8" ht="18" customHeight="1">
      <c r="B111" s="207"/>
      <c r="C111" s="207"/>
      <c r="D111" s="207"/>
      <c r="E111" s="1"/>
      <c r="F111" s="207"/>
      <c r="G111" s="207"/>
      <c r="H111" s="207"/>
    </row>
    <row r="112" spans="2:8" s="40" customFormat="1" ht="18" customHeight="1">
      <c r="B112" s="86"/>
      <c r="C112" s="92" t="s">
        <v>109</v>
      </c>
      <c r="D112" s="86" t="s">
        <v>772</v>
      </c>
      <c r="E112" s="94"/>
      <c r="F112" s="86"/>
      <c r="G112" s="92" t="s">
        <v>109</v>
      </c>
      <c r="H112" s="86" t="s">
        <v>772</v>
      </c>
    </row>
    <row r="113" spans="2:8" ht="18" customHeight="1">
      <c r="B113" s="40" t="s">
        <v>274</v>
      </c>
      <c r="C113" s="13">
        <v>113</v>
      </c>
      <c r="D113" s="5">
        <f>C113/704*100</f>
        <v>16.051136363636363</v>
      </c>
      <c r="F113" s="40" t="s">
        <v>778</v>
      </c>
      <c r="G113" s="13">
        <v>31</v>
      </c>
      <c r="H113" s="5">
        <f>G113/704*100</f>
        <v>4.4034090909090908</v>
      </c>
    </row>
    <row r="114" spans="2:8" ht="18" customHeight="1">
      <c r="B114" s="40" t="s">
        <v>128</v>
      </c>
      <c r="C114" s="13">
        <v>221</v>
      </c>
      <c r="D114" s="5">
        <f t="shared" ref="D114:D120" si="16">C114/704*100</f>
        <v>31.392045454545453</v>
      </c>
      <c r="F114" s="40" t="s">
        <v>773</v>
      </c>
      <c r="G114" s="13">
        <v>83</v>
      </c>
      <c r="H114" s="5">
        <f t="shared" ref="H114:H120" si="17">G114/704*100</f>
        <v>11.789772727272728</v>
      </c>
    </row>
    <row r="115" spans="2:8" ht="18" customHeight="1">
      <c r="B115" s="40" t="s">
        <v>129</v>
      </c>
      <c r="C115" s="13">
        <v>163</v>
      </c>
      <c r="D115" s="5">
        <f t="shared" si="16"/>
        <v>23.15340909090909</v>
      </c>
      <c r="F115" s="40" t="s">
        <v>774</v>
      </c>
      <c r="G115" s="13">
        <v>188</v>
      </c>
      <c r="H115" s="5">
        <f t="shared" si="17"/>
        <v>26.704545454545453</v>
      </c>
    </row>
    <row r="116" spans="2:8" ht="18" customHeight="1">
      <c r="B116" s="40" t="s">
        <v>130</v>
      </c>
      <c r="C116" s="13">
        <v>113</v>
      </c>
      <c r="D116" s="5">
        <f t="shared" si="16"/>
        <v>16.051136363636363</v>
      </c>
      <c r="F116" s="40" t="s">
        <v>775</v>
      </c>
      <c r="G116" s="13">
        <v>157</v>
      </c>
      <c r="H116" s="5">
        <f t="shared" si="17"/>
        <v>22.301136363636363</v>
      </c>
    </row>
    <row r="117" spans="2:8" ht="18" customHeight="1">
      <c r="B117" s="40" t="s">
        <v>131</v>
      </c>
      <c r="C117" s="13">
        <v>16</v>
      </c>
      <c r="D117" s="5">
        <f t="shared" si="16"/>
        <v>2.2727272727272729</v>
      </c>
      <c r="F117" s="40" t="s">
        <v>776</v>
      </c>
      <c r="G117" s="13">
        <v>60</v>
      </c>
      <c r="H117" s="5">
        <f t="shared" si="17"/>
        <v>8.5227272727272716</v>
      </c>
    </row>
    <row r="118" spans="2:8" ht="18" customHeight="1">
      <c r="B118" s="40" t="s">
        <v>132</v>
      </c>
      <c r="C118" s="13">
        <v>26</v>
      </c>
      <c r="D118" s="5">
        <f t="shared" si="16"/>
        <v>3.6931818181818183</v>
      </c>
      <c r="F118" s="40" t="s">
        <v>777</v>
      </c>
      <c r="G118" s="13">
        <v>106</v>
      </c>
      <c r="H118" s="5">
        <f t="shared" si="17"/>
        <v>15.056818181818182</v>
      </c>
    </row>
    <row r="119" spans="2:8" ht="18" customHeight="1">
      <c r="B119" s="40" t="s">
        <v>275</v>
      </c>
      <c r="C119" s="13">
        <v>8</v>
      </c>
      <c r="D119" s="5">
        <f t="shared" si="16"/>
        <v>1.1363636363636365</v>
      </c>
      <c r="F119" s="40" t="s">
        <v>275</v>
      </c>
      <c r="G119" s="13">
        <v>36</v>
      </c>
      <c r="H119" s="5">
        <f t="shared" si="17"/>
        <v>5.1136363636363642</v>
      </c>
    </row>
    <row r="120" spans="2:8" ht="18" customHeight="1">
      <c r="B120" s="40" t="s">
        <v>68</v>
      </c>
      <c r="C120" s="13">
        <v>44</v>
      </c>
      <c r="D120" s="5">
        <f t="shared" si="16"/>
        <v>6.25</v>
      </c>
      <c r="F120" s="40" t="s">
        <v>68</v>
      </c>
      <c r="G120" s="13">
        <v>42</v>
      </c>
      <c r="H120" s="5">
        <f t="shared" si="17"/>
        <v>5.9659090909090908</v>
      </c>
    </row>
    <row r="121" spans="2:8" ht="18" customHeight="1">
      <c r="B121" s="89" t="s">
        <v>93</v>
      </c>
      <c r="C121" s="14">
        <f>SUM(C113:C120)</f>
        <v>704</v>
      </c>
      <c r="D121" s="15">
        <v>100</v>
      </c>
      <c r="F121" s="40" t="s">
        <v>147</v>
      </c>
      <c r="G121" s="13">
        <v>1</v>
      </c>
      <c r="H121" s="5">
        <v>0.14005602240896359</v>
      </c>
    </row>
    <row r="122" spans="2:8" ht="18" customHeight="1">
      <c r="F122" s="89" t="s">
        <v>93</v>
      </c>
      <c r="G122" s="14">
        <v>704</v>
      </c>
      <c r="H122" s="15">
        <v>100</v>
      </c>
    </row>
    <row r="123" spans="2:8" ht="18" customHeight="1">
      <c r="C123" s="1"/>
      <c r="D123" s="1"/>
      <c r="E123" s="1"/>
      <c r="G123" s="1"/>
      <c r="H123" s="1"/>
    </row>
    <row r="124" spans="2:8" ht="18" customHeight="1">
      <c r="B124" s="190" t="s">
        <v>847</v>
      </c>
      <c r="C124" s="190"/>
      <c r="D124" s="190"/>
      <c r="E124" s="1"/>
      <c r="F124" s="190" t="s">
        <v>848</v>
      </c>
      <c r="G124" s="190"/>
      <c r="H124" s="190"/>
    </row>
    <row r="125" spans="2:8" ht="18" customHeight="1">
      <c r="B125" s="207"/>
      <c r="C125" s="207"/>
      <c r="D125" s="207"/>
      <c r="E125" s="1"/>
      <c r="F125" s="207"/>
      <c r="G125" s="207"/>
      <c r="H125" s="207"/>
    </row>
    <row r="126" spans="2:8" s="40" customFormat="1" ht="18" customHeight="1">
      <c r="B126" s="86"/>
      <c r="C126" s="92" t="s">
        <v>109</v>
      </c>
      <c r="D126" s="86" t="s">
        <v>772</v>
      </c>
      <c r="E126" s="94"/>
      <c r="F126" s="86"/>
      <c r="G126" s="92" t="s">
        <v>109</v>
      </c>
      <c r="H126" s="86" t="s">
        <v>772</v>
      </c>
    </row>
    <row r="127" spans="2:8" ht="18" customHeight="1">
      <c r="B127" s="40" t="s">
        <v>274</v>
      </c>
      <c r="C127" s="13">
        <v>50</v>
      </c>
      <c r="D127" s="5">
        <f>C127/704*100</f>
        <v>7.1022727272727275</v>
      </c>
      <c r="F127" s="40" t="s">
        <v>778</v>
      </c>
      <c r="G127" s="13">
        <v>15</v>
      </c>
      <c r="H127" s="5">
        <f>G127/704*100</f>
        <v>2.1306818181818179</v>
      </c>
    </row>
    <row r="128" spans="2:8" ht="18" customHeight="1">
      <c r="B128" s="40" t="s">
        <v>128</v>
      </c>
      <c r="C128" s="13">
        <v>118</v>
      </c>
      <c r="D128" s="5">
        <f t="shared" ref="D128:D134" si="18">C128/704*100</f>
        <v>16.761363636363637</v>
      </c>
      <c r="F128" s="40" t="s">
        <v>773</v>
      </c>
      <c r="G128" s="13">
        <v>53</v>
      </c>
      <c r="H128" s="5">
        <f t="shared" ref="H128:H134" si="19">G128/704*100</f>
        <v>7.5284090909090908</v>
      </c>
    </row>
    <row r="129" spans="2:8" ht="18" customHeight="1">
      <c r="B129" s="40" t="s">
        <v>129</v>
      </c>
      <c r="C129" s="13">
        <v>135</v>
      </c>
      <c r="D129" s="5">
        <f t="shared" si="18"/>
        <v>19.176136363636363</v>
      </c>
      <c r="F129" s="40" t="s">
        <v>774</v>
      </c>
      <c r="G129" s="13">
        <v>121</v>
      </c>
      <c r="H129" s="5">
        <f t="shared" si="19"/>
        <v>17.1875</v>
      </c>
    </row>
    <row r="130" spans="2:8" ht="18" customHeight="1">
      <c r="B130" s="40" t="s">
        <v>130</v>
      </c>
      <c r="C130" s="13">
        <v>161</v>
      </c>
      <c r="D130" s="5">
        <f t="shared" si="18"/>
        <v>22.869318181818183</v>
      </c>
      <c r="F130" s="40" t="s">
        <v>775</v>
      </c>
      <c r="G130" s="13">
        <v>197</v>
      </c>
      <c r="H130" s="5">
        <f t="shared" si="19"/>
        <v>27.982954545454547</v>
      </c>
    </row>
    <row r="131" spans="2:8" ht="18" customHeight="1">
      <c r="B131" s="40" t="s">
        <v>131</v>
      </c>
      <c r="C131" s="13">
        <v>121</v>
      </c>
      <c r="D131" s="5">
        <f t="shared" si="18"/>
        <v>17.1875</v>
      </c>
      <c r="F131" s="40" t="s">
        <v>776</v>
      </c>
      <c r="G131" s="13">
        <v>66</v>
      </c>
      <c r="H131" s="5">
        <f t="shared" si="19"/>
        <v>9.375</v>
      </c>
    </row>
    <row r="132" spans="2:8" ht="18" customHeight="1">
      <c r="B132" s="40" t="s">
        <v>132</v>
      </c>
      <c r="C132" s="13">
        <v>64</v>
      </c>
      <c r="D132" s="5">
        <f t="shared" si="18"/>
        <v>9.0909090909090917</v>
      </c>
      <c r="F132" s="40" t="s">
        <v>777</v>
      </c>
      <c r="G132" s="13">
        <v>144</v>
      </c>
      <c r="H132" s="5">
        <f t="shared" si="19"/>
        <v>20.454545454545457</v>
      </c>
    </row>
    <row r="133" spans="2:8" ht="18" customHeight="1">
      <c r="B133" s="40" t="s">
        <v>275</v>
      </c>
      <c r="C133" s="13">
        <v>13</v>
      </c>
      <c r="D133" s="5">
        <f t="shared" si="18"/>
        <v>1.8465909090909092</v>
      </c>
      <c r="F133" s="40" t="s">
        <v>275</v>
      </c>
      <c r="G133" s="13">
        <v>68</v>
      </c>
      <c r="H133" s="5">
        <f t="shared" si="19"/>
        <v>9.6590909090909083</v>
      </c>
    </row>
    <row r="134" spans="2:8" ht="18" customHeight="1">
      <c r="B134" s="40" t="s">
        <v>68</v>
      </c>
      <c r="C134" s="13">
        <v>42</v>
      </c>
      <c r="D134" s="5">
        <f t="shared" si="18"/>
        <v>5.9659090909090908</v>
      </c>
      <c r="F134" s="40" t="s">
        <v>68</v>
      </c>
      <c r="G134" s="13">
        <v>40</v>
      </c>
      <c r="H134" s="5">
        <f t="shared" si="19"/>
        <v>5.6818181818181817</v>
      </c>
    </row>
    <row r="135" spans="2:8" ht="18" customHeight="1">
      <c r="B135" s="89" t="s">
        <v>93</v>
      </c>
      <c r="C135" s="14">
        <f>SUM(C127:C134)</f>
        <v>704</v>
      </c>
      <c r="D135" s="15">
        <v>100</v>
      </c>
      <c r="F135" s="89" t="s">
        <v>93</v>
      </c>
      <c r="G135" s="14">
        <f>SUM(G127:G134)</f>
        <v>704</v>
      </c>
      <c r="H135" s="39">
        <v>100</v>
      </c>
    </row>
    <row r="136" spans="2:8" ht="18" customHeight="1"/>
    <row r="137" spans="2:8" ht="18" customHeight="1"/>
    <row r="138" spans="2:8" ht="18" customHeight="1"/>
    <row r="139" spans="2:8" ht="18" customHeight="1"/>
    <row r="140" spans="2:8" ht="18" customHeight="1"/>
    <row r="141" spans="2:8" ht="18" customHeight="1"/>
    <row r="142" spans="2:8" ht="18" customHeight="1"/>
    <row r="143" spans="2:8" ht="18" customHeight="1"/>
    <row r="144" spans="2:8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mergeCells count="11">
    <mergeCell ref="F96:H97"/>
    <mergeCell ref="B110:D111"/>
    <mergeCell ref="F110:H111"/>
    <mergeCell ref="B124:D125"/>
    <mergeCell ref="F124:H125"/>
    <mergeCell ref="B82:D83"/>
    <mergeCell ref="F30:H31"/>
    <mergeCell ref="B56:D57"/>
    <mergeCell ref="F56:H57"/>
    <mergeCell ref="F69:H70"/>
    <mergeCell ref="B69:D70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3　人間関係と意識について</oddHeader>
    <oddFooter>&amp;C&amp;"HG丸ｺﾞｼｯｸM-PRO,標準"&amp;10&amp;P　/　3　(問3-4)</oddFooter>
  </headerFooter>
  <rowBreaks count="3" manualBreakCount="3">
    <brk id="41" max="8" man="1"/>
    <brk id="80" max="8" man="1"/>
    <brk id="122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>
    <tabColor rgb="FF00B050"/>
  </sheetPr>
  <dimension ref="A1:T295"/>
  <sheetViews>
    <sheetView topLeftCell="J1" zoomScale="70" zoomScaleNormal="70" workbookViewId="0">
      <selection activeCell="R6" sqref="R6"/>
    </sheetView>
  </sheetViews>
  <sheetFormatPr defaultRowHeight="13.5"/>
  <cols>
    <col min="1" max="1" width="4.625" style="138" customWidth="1"/>
    <col min="2" max="2" width="25.625" style="140" customWidth="1"/>
    <col min="3" max="6" width="9" style="139"/>
    <col min="7" max="8" width="4.625" style="139" customWidth="1"/>
    <col min="9" max="9" width="25.625" style="140" customWidth="1"/>
    <col min="10" max="13" width="9" style="139"/>
    <col min="14" max="15" width="4.625" style="139" customWidth="1"/>
    <col min="16" max="16" width="25.625" style="140" customWidth="1"/>
    <col min="17" max="20" width="9" style="139"/>
    <col min="21" max="21" width="4.625" style="139" customWidth="1"/>
    <col min="22" max="16384" width="9" style="139"/>
  </cols>
  <sheetData>
    <row r="1" spans="2:20" ht="15.95" customHeight="1">
      <c r="B1" s="140" t="s">
        <v>565</v>
      </c>
    </row>
    <row r="2" spans="2:20" ht="15.95" customHeight="1"/>
    <row r="3" spans="2:20" ht="15.95" customHeight="1">
      <c r="B3" s="140" t="s">
        <v>371</v>
      </c>
      <c r="I3" s="140" t="s">
        <v>372</v>
      </c>
      <c r="P3" s="140" t="s">
        <v>373</v>
      </c>
    </row>
    <row r="4" spans="2:20" s="150" customFormat="1" ht="15.95" customHeight="1">
      <c r="B4" s="112"/>
      <c r="C4" s="141" t="s">
        <v>109</v>
      </c>
      <c r="D4" s="112" t="s">
        <v>772</v>
      </c>
      <c r="I4" s="112"/>
      <c r="J4" s="141" t="s">
        <v>109</v>
      </c>
      <c r="K4" s="112" t="s">
        <v>772</v>
      </c>
      <c r="P4" s="112"/>
      <c r="Q4" s="141" t="s">
        <v>109</v>
      </c>
      <c r="R4" s="112" t="s">
        <v>772</v>
      </c>
    </row>
    <row r="5" spans="2:20" ht="15.95" customHeight="1">
      <c r="B5" s="140" t="s">
        <v>374</v>
      </c>
      <c r="C5" s="156">
        <v>633</v>
      </c>
      <c r="D5" s="168">
        <f>C5/704*100</f>
        <v>89.914772727272734</v>
      </c>
      <c r="I5" s="140" t="s">
        <v>781</v>
      </c>
      <c r="J5" s="26">
        <v>595</v>
      </c>
      <c r="K5" s="168">
        <f>J5/704*100</f>
        <v>84.517045454545453</v>
      </c>
      <c r="P5" s="140" t="s">
        <v>781</v>
      </c>
      <c r="Q5" s="26">
        <v>448</v>
      </c>
      <c r="R5" s="168">
        <f>Q5/704*100</f>
        <v>63.636363636363633</v>
      </c>
    </row>
    <row r="6" spans="2:20" ht="15.95" customHeight="1">
      <c r="B6" s="140" t="s">
        <v>375</v>
      </c>
      <c r="C6" s="26">
        <v>42</v>
      </c>
      <c r="D6" s="168">
        <f t="shared" ref="D6:D7" si="0">C6/704*100</f>
        <v>5.9659090909090908</v>
      </c>
      <c r="I6" s="140" t="s">
        <v>782</v>
      </c>
      <c r="J6" s="26">
        <v>73</v>
      </c>
      <c r="K6" s="168">
        <f t="shared" ref="K6:K7" si="1">J6/704*100</f>
        <v>10.369318181818182</v>
      </c>
      <c r="P6" s="140" t="s">
        <v>782</v>
      </c>
      <c r="Q6" s="26">
        <v>211</v>
      </c>
      <c r="R6" s="168">
        <f t="shared" ref="R6:R7" si="2">Q6/704*100</f>
        <v>29.97159090909091</v>
      </c>
    </row>
    <row r="7" spans="2:20" ht="15.95" customHeight="1">
      <c r="B7" s="140" t="s">
        <v>68</v>
      </c>
      <c r="C7" s="26">
        <v>29</v>
      </c>
      <c r="D7" s="168">
        <f t="shared" si="0"/>
        <v>4.1193181818181817</v>
      </c>
      <c r="I7" s="140" t="s">
        <v>68</v>
      </c>
      <c r="J7" s="29">
        <v>36</v>
      </c>
      <c r="K7" s="168">
        <f t="shared" si="1"/>
        <v>5.1136363636363642</v>
      </c>
      <c r="P7" s="140" t="s">
        <v>68</v>
      </c>
      <c r="Q7" s="26">
        <v>45</v>
      </c>
      <c r="R7" s="168">
        <f t="shared" si="2"/>
        <v>6.3920454545454541</v>
      </c>
    </row>
    <row r="8" spans="2:20" ht="15.95" customHeight="1">
      <c r="B8" s="149" t="s">
        <v>93</v>
      </c>
      <c r="C8" s="34">
        <v>704</v>
      </c>
      <c r="D8" s="169">
        <v>100</v>
      </c>
      <c r="I8" s="149" t="s">
        <v>93</v>
      </c>
      <c r="J8" s="34">
        <v>704</v>
      </c>
      <c r="K8" s="169">
        <v>100</v>
      </c>
      <c r="P8" s="149" t="s">
        <v>93</v>
      </c>
      <c r="Q8" s="34">
        <v>704</v>
      </c>
      <c r="R8" s="169">
        <v>100</v>
      </c>
    </row>
    <row r="9" spans="2:20" ht="15.95" customHeight="1"/>
    <row r="10" spans="2:20" ht="15.95" customHeight="1">
      <c r="B10" s="140" t="s">
        <v>376</v>
      </c>
      <c r="I10" s="140" t="s">
        <v>376</v>
      </c>
      <c r="P10" s="140" t="s">
        <v>376</v>
      </c>
    </row>
    <row r="11" spans="2:20" s="140" customFormat="1" ht="15.95" customHeight="1">
      <c r="B11" s="170"/>
      <c r="C11" s="171" t="s">
        <v>566</v>
      </c>
      <c r="D11" s="172"/>
      <c r="E11" s="170" t="s">
        <v>567</v>
      </c>
      <c r="F11" s="170"/>
      <c r="G11" s="88"/>
      <c r="I11" s="170"/>
      <c r="J11" s="171" t="s">
        <v>566</v>
      </c>
      <c r="K11" s="172"/>
      <c r="L11" s="170" t="s">
        <v>567</v>
      </c>
      <c r="M11" s="170"/>
      <c r="N11" s="88"/>
      <c r="P11" s="170"/>
      <c r="Q11" s="171" t="s">
        <v>566</v>
      </c>
      <c r="R11" s="172"/>
      <c r="S11" s="170" t="s">
        <v>567</v>
      </c>
      <c r="T11" s="170"/>
    </row>
    <row r="12" spans="2:20" s="150" customFormat="1" ht="15.95" customHeight="1">
      <c r="B12" s="173"/>
      <c r="C12" s="174" t="s">
        <v>109</v>
      </c>
      <c r="D12" s="175" t="s">
        <v>772</v>
      </c>
      <c r="E12" s="173" t="s">
        <v>109</v>
      </c>
      <c r="F12" s="173" t="s">
        <v>772</v>
      </c>
      <c r="G12" s="153"/>
      <c r="I12" s="173"/>
      <c r="J12" s="174" t="s">
        <v>109</v>
      </c>
      <c r="K12" s="175" t="s">
        <v>772</v>
      </c>
      <c r="L12" s="173" t="s">
        <v>109</v>
      </c>
      <c r="M12" s="173" t="s">
        <v>772</v>
      </c>
      <c r="N12" s="153"/>
      <c r="P12" s="173"/>
      <c r="Q12" s="174" t="s">
        <v>109</v>
      </c>
      <c r="R12" s="175" t="s">
        <v>772</v>
      </c>
      <c r="S12" s="173" t="s">
        <v>109</v>
      </c>
      <c r="T12" s="173" t="s">
        <v>772</v>
      </c>
    </row>
    <row r="13" spans="2:20" ht="15.95" customHeight="1">
      <c r="B13" s="140" t="s">
        <v>171</v>
      </c>
      <c r="C13" s="163">
        <v>228</v>
      </c>
      <c r="D13" s="176">
        <f>C13/$C$5*100</f>
        <v>36.018957345971565</v>
      </c>
      <c r="E13" s="139">
        <v>24</v>
      </c>
      <c r="F13" s="168">
        <f>E13/633*100</f>
        <v>3.7914691943127963</v>
      </c>
      <c r="G13" s="168"/>
      <c r="I13" s="140" t="s">
        <v>171</v>
      </c>
      <c r="J13" s="163">
        <v>112</v>
      </c>
      <c r="K13" s="176">
        <f>J13/$J$5*100</f>
        <v>18.823529411764707</v>
      </c>
      <c r="L13" s="139">
        <v>29</v>
      </c>
      <c r="M13" s="168">
        <f>L13/595*100</f>
        <v>4.8739495798319332</v>
      </c>
      <c r="N13" s="168"/>
      <c r="P13" s="140" t="s">
        <v>171</v>
      </c>
      <c r="Q13" s="163">
        <v>130</v>
      </c>
      <c r="R13" s="176">
        <f>Q13/449*100</f>
        <v>28.953229398663698</v>
      </c>
      <c r="S13" s="139">
        <v>10</v>
      </c>
      <c r="T13" s="168">
        <f>S13/449*100</f>
        <v>2.2271714922048997</v>
      </c>
    </row>
    <row r="14" spans="2:20" ht="15.95" customHeight="1">
      <c r="B14" s="140" t="s">
        <v>172</v>
      </c>
      <c r="C14" s="163">
        <v>6</v>
      </c>
      <c r="D14" s="176">
        <f t="shared" ref="D14:D45" si="3">C14/$C$5*100</f>
        <v>0.94786729857819907</v>
      </c>
      <c r="E14" s="139">
        <v>35</v>
      </c>
      <c r="F14" s="168">
        <f t="shared" ref="F14:F45" si="4">E14/633*100</f>
        <v>5.5292259083728279</v>
      </c>
      <c r="G14" s="168"/>
      <c r="I14" s="140" t="s">
        <v>172</v>
      </c>
      <c r="J14" s="163">
        <v>7</v>
      </c>
      <c r="K14" s="176">
        <f t="shared" ref="K14:K45" si="5">J14/$J$5*100</f>
        <v>1.1764705882352942</v>
      </c>
      <c r="L14" s="139">
        <v>15</v>
      </c>
      <c r="M14" s="168">
        <f t="shared" ref="M14:M45" si="6">L14/595*100</f>
        <v>2.5210084033613445</v>
      </c>
      <c r="N14" s="168"/>
      <c r="P14" s="140" t="s">
        <v>172</v>
      </c>
      <c r="Q14" s="163">
        <v>9</v>
      </c>
      <c r="R14" s="176">
        <f t="shared" ref="R14:R45" si="7">Q14/449*100</f>
        <v>2.0044543429844097</v>
      </c>
      <c r="S14" s="139">
        <v>18</v>
      </c>
      <c r="T14" s="168">
        <f t="shared" ref="T14:T45" si="8">S14/449*100</f>
        <v>4.0089086859688194</v>
      </c>
    </row>
    <row r="15" spans="2:20" ht="15.95" customHeight="1">
      <c r="B15" s="140" t="s">
        <v>173</v>
      </c>
      <c r="C15" s="163">
        <v>20</v>
      </c>
      <c r="D15" s="176">
        <f t="shared" si="3"/>
        <v>3.1595576619273298</v>
      </c>
      <c r="E15" s="139">
        <v>41</v>
      </c>
      <c r="F15" s="168">
        <f t="shared" si="4"/>
        <v>6.4770932069510261</v>
      </c>
      <c r="G15" s="168"/>
      <c r="I15" s="140" t="s">
        <v>173</v>
      </c>
      <c r="J15" s="163">
        <v>11</v>
      </c>
      <c r="K15" s="176">
        <f t="shared" si="5"/>
        <v>1.8487394957983194</v>
      </c>
      <c r="L15" s="139">
        <v>17</v>
      </c>
      <c r="M15" s="168">
        <f t="shared" si="6"/>
        <v>2.8571428571428572</v>
      </c>
      <c r="N15" s="168"/>
      <c r="P15" s="140" t="s">
        <v>173</v>
      </c>
      <c r="Q15" s="163">
        <v>10</v>
      </c>
      <c r="R15" s="176">
        <f t="shared" si="7"/>
        <v>2.2271714922048997</v>
      </c>
      <c r="S15" s="139">
        <v>17</v>
      </c>
      <c r="T15" s="168">
        <f t="shared" si="8"/>
        <v>3.7861915367483299</v>
      </c>
    </row>
    <row r="16" spans="2:20" ht="15.95" customHeight="1">
      <c r="B16" s="140" t="s">
        <v>174</v>
      </c>
      <c r="C16" s="163">
        <v>8</v>
      </c>
      <c r="D16" s="176">
        <f t="shared" si="3"/>
        <v>1.2638230647709321</v>
      </c>
      <c r="E16" s="139">
        <v>22</v>
      </c>
      <c r="F16" s="168">
        <f t="shared" si="4"/>
        <v>3.4755134281200633</v>
      </c>
      <c r="G16" s="168"/>
      <c r="I16" s="140" t="s">
        <v>174</v>
      </c>
      <c r="J16" s="163">
        <v>12</v>
      </c>
      <c r="K16" s="176">
        <f t="shared" si="5"/>
        <v>2.0168067226890756</v>
      </c>
      <c r="L16" s="139">
        <v>8</v>
      </c>
      <c r="M16" s="168">
        <f t="shared" si="6"/>
        <v>1.3445378151260505</v>
      </c>
      <c r="N16" s="168"/>
      <c r="P16" s="140" t="s">
        <v>174</v>
      </c>
      <c r="Q16" s="163">
        <v>100</v>
      </c>
      <c r="R16" s="176">
        <f t="shared" si="7"/>
        <v>22.271714922049</v>
      </c>
      <c r="S16" s="139">
        <v>23</v>
      </c>
      <c r="T16" s="168">
        <f t="shared" si="8"/>
        <v>5.1224944320712691</v>
      </c>
    </row>
    <row r="17" spans="2:20" ht="15.95" customHeight="1">
      <c r="B17" s="140" t="s">
        <v>175</v>
      </c>
      <c r="C17" s="163">
        <v>61</v>
      </c>
      <c r="D17" s="176">
        <f t="shared" si="3"/>
        <v>9.6366508688783572</v>
      </c>
      <c r="E17" s="139">
        <v>58</v>
      </c>
      <c r="F17" s="168">
        <f t="shared" si="4"/>
        <v>9.1627172195892577</v>
      </c>
      <c r="G17" s="168"/>
      <c r="I17" s="140" t="s">
        <v>175</v>
      </c>
      <c r="J17" s="163">
        <v>19</v>
      </c>
      <c r="K17" s="176">
        <f t="shared" si="5"/>
        <v>3.1932773109243695</v>
      </c>
      <c r="L17" s="139">
        <v>30</v>
      </c>
      <c r="M17" s="168">
        <f t="shared" si="6"/>
        <v>5.0420168067226889</v>
      </c>
      <c r="N17" s="168"/>
      <c r="P17" s="140" t="s">
        <v>175</v>
      </c>
      <c r="Q17" s="163">
        <v>77</v>
      </c>
      <c r="R17" s="176">
        <f t="shared" si="7"/>
        <v>17.149220489977729</v>
      </c>
      <c r="S17" s="139">
        <v>74</v>
      </c>
      <c r="T17" s="168">
        <f t="shared" si="8"/>
        <v>16.481069042316257</v>
      </c>
    </row>
    <row r="18" spans="2:20" ht="15.95" customHeight="1">
      <c r="B18" s="140" t="s">
        <v>176</v>
      </c>
      <c r="C18" s="163">
        <v>2</v>
      </c>
      <c r="D18" s="176">
        <f t="shared" si="3"/>
        <v>0.31595576619273302</v>
      </c>
      <c r="E18" s="139">
        <v>0</v>
      </c>
      <c r="F18" s="168">
        <f t="shared" si="4"/>
        <v>0</v>
      </c>
      <c r="G18" s="168"/>
      <c r="I18" s="140" t="s">
        <v>176</v>
      </c>
      <c r="J18" s="163">
        <v>1</v>
      </c>
      <c r="K18" s="176">
        <f t="shared" si="5"/>
        <v>0.16806722689075632</v>
      </c>
      <c r="L18" s="139">
        <v>1</v>
      </c>
      <c r="M18" s="168">
        <f t="shared" si="6"/>
        <v>0.16806722689075632</v>
      </c>
      <c r="N18" s="168"/>
      <c r="P18" s="140" t="s">
        <v>176</v>
      </c>
      <c r="Q18" s="163">
        <v>3</v>
      </c>
      <c r="R18" s="176">
        <f t="shared" si="7"/>
        <v>0.66815144766146994</v>
      </c>
      <c r="S18" s="139">
        <v>4</v>
      </c>
      <c r="T18" s="168">
        <f t="shared" si="8"/>
        <v>0.89086859688195985</v>
      </c>
    </row>
    <row r="19" spans="2:20" ht="15.95" customHeight="1">
      <c r="B19" s="140" t="s">
        <v>177</v>
      </c>
      <c r="C19" s="163">
        <v>0</v>
      </c>
      <c r="D19" s="176">
        <f t="shared" si="3"/>
        <v>0</v>
      </c>
      <c r="E19" s="139">
        <v>0</v>
      </c>
      <c r="F19" s="168">
        <f t="shared" si="4"/>
        <v>0</v>
      </c>
      <c r="G19" s="168"/>
      <c r="I19" s="140" t="s">
        <v>177</v>
      </c>
      <c r="J19" s="163">
        <v>0</v>
      </c>
      <c r="K19" s="176">
        <f t="shared" si="5"/>
        <v>0</v>
      </c>
      <c r="L19" s="139">
        <v>1</v>
      </c>
      <c r="M19" s="168">
        <f t="shared" si="6"/>
        <v>0.16806722689075632</v>
      </c>
      <c r="N19" s="168"/>
      <c r="P19" s="140" t="s">
        <v>177</v>
      </c>
      <c r="Q19" s="163">
        <v>2</v>
      </c>
      <c r="R19" s="176">
        <f t="shared" si="7"/>
        <v>0.44543429844097993</v>
      </c>
      <c r="S19" s="139">
        <v>3</v>
      </c>
      <c r="T19" s="168">
        <f t="shared" si="8"/>
        <v>0.66815144766146994</v>
      </c>
    </row>
    <row r="20" spans="2:20" ht="15.95" customHeight="1">
      <c r="B20" s="140" t="s">
        <v>178</v>
      </c>
      <c r="C20" s="163">
        <v>20</v>
      </c>
      <c r="D20" s="176">
        <f t="shared" si="3"/>
        <v>3.1595576619273298</v>
      </c>
      <c r="E20" s="139">
        <v>19</v>
      </c>
      <c r="F20" s="168">
        <f t="shared" si="4"/>
        <v>3.0015797788309637</v>
      </c>
      <c r="G20" s="168"/>
      <c r="I20" s="140" t="s">
        <v>178</v>
      </c>
      <c r="J20" s="163">
        <v>10</v>
      </c>
      <c r="K20" s="176">
        <f t="shared" si="5"/>
        <v>1.680672268907563</v>
      </c>
      <c r="L20" s="139">
        <v>7</v>
      </c>
      <c r="M20" s="168">
        <f t="shared" si="6"/>
        <v>1.1764705882352942</v>
      </c>
      <c r="N20" s="168"/>
      <c r="P20" s="140" t="s">
        <v>178</v>
      </c>
      <c r="Q20" s="163">
        <v>41</v>
      </c>
      <c r="R20" s="176">
        <f t="shared" si="7"/>
        <v>9.1314031180400885</v>
      </c>
      <c r="S20" s="139">
        <v>36</v>
      </c>
      <c r="T20" s="168">
        <f t="shared" si="8"/>
        <v>8.0178173719376389</v>
      </c>
    </row>
    <row r="21" spans="2:20" ht="15.95" customHeight="1">
      <c r="B21" s="140" t="s">
        <v>179</v>
      </c>
      <c r="C21" s="163">
        <v>16</v>
      </c>
      <c r="D21" s="176">
        <f t="shared" si="3"/>
        <v>2.5276461295418642</v>
      </c>
      <c r="E21" s="139">
        <v>21</v>
      </c>
      <c r="F21" s="168">
        <f t="shared" si="4"/>
        <v>3.3175355450236967</v>
      </c>
      <c r="G21" s="168"/>
      <c r="I21" s="140" t="s">
        <v>179</v>
      </c>
      <c r="J21" s="163">
        <v>10</v>
      </c>
      <c r="K21" s="176">
        <f t="shared" si="5"/>
        <v>1.680672268907563</v>
      </c>
      <c r="L21" s="139">
        <v>9</v>
      </c>
      <c r="M21" s="168">
        <f t="shared" si="6"/>
        <v>1.5126050420168067</v>
      </c>
      <c r="N21" s="168"/>
      <c r="P21" s="140" t="s">
        <v>179</v>
      </c>
      <c r="Q21" s="163">
        <v>14</v>
      </c>
      <c r="R21" s="176">
        <f t="shared" si="7"/>
        <v>3.1180400890868598</v>
      </c>
      <c r="S21" s="139">
        <v>20</v>
      </c>
      <c r="T21" s="168">
        <f t="shared" si="8"/>
        <v>4.4543429844097995</v>
      </c>
    </row>
    <row r="22" spans="2:20" ht="15.95" customHeight="1">
      <c r="B22" s="140" t="s">
        <v>180</v>
      </c>
      <c r="C22" s="163">
        <v>0</v>
      </c>
      <c r="D22" s="176">
        <f t="shared" si="3"/>
        <v>0</v>
      </c>
      <c r="E22" s="139">
        <v>0</v>
      </c>
      <c r="F22" s="168">
        <f t="shared" si="4"/>
        <v>0</v>
      </c>
      <c r="G22" s="168"/>
      <c r="I22" s="140" t="s">
        <v>180</v>
      </c>
      <c r="J22" s="163">
        <v>0</v>
      </c>
      <c r="K22" s="176">
        <f t="shared" si="5"/>
        <v>0</v>
      </c>
      <c r="L22" s="139">
        <v>0</v>
      </c>
      <c r="M22" s="168">
        <f t="shared" si="6"/>
        <v>0</v>
      </c>
      <c r="N22" s="168"/>
      <c r="P22" s="140" t="s">
        <v>180</v>
      </c>
      <c r="Q22" s="163">
        <v>2</v>
      </c>
      <c r="R22" s="176">
        <f t="shared" si="7"/>
        <v>0.44543429844097993</v>
      </c>
      <c r="S22" s="139">
        <v>10</v>
      </c>
      <c r="T22" s="168">
        <f t="shared" si="8"/>
        <v>2.2271714922048997</v>
      </c>
    </row>
    <row r="23" spans="2:20" ht="15.95" customHeight="1">
      <c r="B23" s="140" t="s">
        <v>181</v>
      </c>
      <c r="C23" s="163">
        <v>0</v>
      </c>
      <c r="D23" s="176">
        <f t="shared" si="3"/>
        <v>0</v>
      </c>
      <c r="E23" s="139">
        <v>0</v>
      </c>
      <c r="F23" s="168">
        <f t="shared" si="4"/>
        <v>0</v>
      </c>
      <c r="G23" s="168"/>
      <c r="I23" s="140" t="s">
        <v>181</v>
      </c>
      <c r="J23" s="163">
        <v>0</v>
      </c>
      <c r="K23" s="176">
        <f t="shared" si="5"/>
        <v>0</v>
      </c>
      <c r="L23" s="139">
        <v>0</v>
      </c>
      <c r="M23" s="168">
        <f t="shared" si="6"/>
        <v>0</v>
      </c>
      <c r="N23" s="168"/>
      <c r="P23" s="140" t="s">
        <v>181</v>
      </c>
      <c r="Q23" s="163">
        <v>1</v>
      </c>
      <c r="R23" s="176">
        <f t="shared" si="7"/>
        <v>0.22271714922048996</v>
      </c>
      <c r="S23" s="139">
        <v>5</v>
      </c>
      <c r="T23" s="168">
        <f t="shared" si="8"/>
        <v>1.1135857461024499</v>
      </c>
    </row>
    <row r="24" spans="2:20" ht="15.95" customHeight="1">
      <c r="B24" s="140" t="s">
        <v>182</v>
      </c>
      <c r="C24" s="163">
        <v>0</v>
      </c>
      <c r="D24" s="176">
        <f t="shared" si="3"/>
        <v>0</v>
      </c>
      <c r="E24" s="139">
        <v>0</v>
      </c>
      <c r="F24" s="168">
        <f t="shared" si="4"/>
        <v>0</v>
      </c>
      <c r="G24" s="168"/>
      <c r="I24" s="140" t="s">
        <v>182</v>
      </c>
      <c r="J24" s="163">
        <v>3</v>
      </c>
      <c r="K24" s="176">
        <f t="shared" si="5"/>
        <v>0.50420168067226889</v>
      </c>
      <c r="L24" s="139">
        <v>0</v>
      </c>
      <c r="M24" s="168">
        <f t="shared" si="6"/>
        <v>0</v>
      </c>
      <c r="N24" s="168"/>
      <c r="P24" s="140" t="s">
        <v>182</v>
      </c>
      <c r="Q24" s="163">
        <v>1</v>
      </c>
      <c r="R24" s="176">
        <f t="shared" si="7"/>
        <v>0.22271714922048996</v>
      </c>
      <c r="S24" s="139">
        <v>0</v>
      </c>
      <c r="T24" s="168">
        <f t="shared" si="8"/>
        <v>0</v>
      </c>
    </row>
    <row r="25" spans="2:20" ht="15.95" customHeight="1">
      <c r="B25" s="140" t="s">
        <v>183</v>
      </c>
      <c r="C25" s="163">
        <v>0</v>
      </c>
      <c r="D25" s="176">
        <f t="shared" si="3"/>
        <v>0</v>
      </c>
      <c r="E25" s="139">
        <v>1</v>
      </c>
      <c r="F25" s="168">
        <f t="shared" si="4"/>
        <v>0.15797788309636651</v>
      </c>
      <c r="G25" s="168"/>
      <c r="I25" s="140" t="s">
        <v>183</v>
      </c>
      <c r="J25" s="163">
        <v>0</v>
      </c>
      <c r="K25" s="176">
        <f t="shared" si="5"/>
        <v>0</v>
      </c>
      <c r="L25" s="139">
        <v>0</v>
      </c>
      <c r="M25" s="168">
        <f t="shared" si="6"/>
        <v>0</v>
      </c>
      <c r="N25" s="168"/>
      <c r="P25" s="140" t="s">
        <v>183</v>
      </c>
      <c r="Q25" s="163">
        <v>0</v>
      </c>
      <c r="R25" s="176">
        <f t="shared" si="7"/>
        <v>0</v>
      </c>
      <c r="S25" s="139">
        <v>0</v>
      </c>
      <c r="T25" s="168">
        <f t="shared" si="8"/>
        <v>0</v>
      </c>
    </row>
    <row r="26" spans="2:20" ht="15.95" customHeight="1">
      <c r="B26" s="140" t="s">
        <v>184</v>
      </c>
      <c r="C26" s="163">
        <v>2</v>
      </c>
      <c r="D26" s="176">
        <f t="shared" si="3"/>
        <v>0.31595576619273302</v>
      </c>
      <c r="E26" s="139">
        <v>8</v>
      </c>
      <c r="F26" s="168">
        <f t="shared" si="4"/>
        <v>1.2638230647709321</v>
      </c>
      <c r="G26" s="168"/>
      <c r="I26" s="140" t="s">
        <v>184</v>
      </c>
      <c r="J26" s="163">
        <v>3</v>
      </c>
      <c r="K26" s="176">
        <f t="shared" si="5"/>
        <v>0.50420168067226889</v>
      </c>
      <c r="L26" s="139">
        <v>7</v>
      </c>
      <c r="M26" s="168">
        <f t="shared" si="6"/>
        <v>1.1764705882352942</v>
      </c>
      <c r="N26" s="168"/>
      <c r="P26" s="140" t="s">
        <v>184</v>
      </c>
      <c r="Q26" s="163">
        <v>7</v>
      </c>
      <c r="R26" s="176">
        <f t="shared" si="7"/>
        <v>1.5590200445434299</v>
      </c>
      <c r="S26" s="139">
        <v>5</v>
      </c>
      <c r="T26" s="168">
        <f t="shared" si="8"/>
        <v>1.1135857461024499</v>
      </c>
    </row>
    <row r="27" spans="2:20" ht="15.95" customHeight="1">
      <c r="B27" s="140" t="s">
        <v>185</v>
      </c>
      <c r="C27" s="163">
        <v>30</v>
      </c>
      <c r="D27" s="176">
        <f t="shared" si="3"/>
        <v>4.7393364928909953</v>
      </c>
      <c r="E27" s="139">
        <v>5</v>
      </c>
      <c r="F27" s="168">
        <f t="shared" si="4"/>
        <v>0.78988941548183245</v>
      </c>
      <c r="G27" s="168"/>
      <c r="I27" s="140" t="s">
        <v>185</v>
      </c>
      <c r="J27" s="163">
        <v>5</v>
      </c>
      <c r="K27" s="176">
        <f>J27/$J$5*100</f>
        <v>0.84033613445378152</v>
      </c>
      <c r="L27" s="139">
        <v>5</v>
      </c>
      <c r="M27" s="168">
        <f t="shared" si="6"/>
        <v>0.84033613445378152</v>
      </c>
      <c r="N27" s="168"/>
      <c r="P27" s="140" t="s">
        <v>185</v>
      </c>
      <c r="Q27" s="163">
        <v>4</v>
      </c>
      <c r="R27" s="176">
        <f t="shared" si="7"/>
        <v>0.89086859688195985</v>
      </c>
      <c r="S27" s="139">
        <v>3</v>
      </c>
      <c r="T27" s="168">
        <f t="shared" si="8"/>
        <v>0.66815144766146994</v>
      </c>
    </row>
    <row r="28" spans="2:20" ht="15.95" customHeight="1">
      <c r="B28" s="140" t="s">
        <v>186</v>
      </c>
      <c r="C28" s="163">
        <v>163</v>
      </c>
      <c r="D28" s="176">
        <f t="shared" si="3"/>
        <v>25.75039494470774</v>
      </c>
      <c r="E28" s="139">
        <v>163</v>
      </c>
      <c r="F28" s="168">
        <f t="shared" si="4"/>
        <v>25.75039494470774</v>
      </c>
      <c r="G28" s="168"/>
      <c r="I28" s="140" t="s">
        <v>186</v>
      </c>
      <c r="J28" s="163">
        <v>171</v>
      </c>
      <c r="K28" s="176">
        <f t="shared" si="5"/>
        <v>28.739495798319325</v>
      </c>
      <c r="L28" s="139">
        <v>114</v>
      </c>
      <c r="M28" s="168">
        <f t="shared" si="6"/>
        <v>19.159663865546221</v>
      </c>
      <c r="N28" s="168"/>
      <c r="P28" s="140" t="s">
        <v>186</v>
      </c>
      <c r="Q28" s="163">
        <v>16</v>
      </c>
      <c r="R28" s="176">
        <f t="shared" si="7"/>
        <v>3.5634743875278394</v>
      </c>
      <c r="S28" s="139">
        <v>25</v>
      </c>
      <c r="T28" s="168">
        <f t="shared" si="8"/>
        <v>5.56792873051225</v>
      </c>
    </row>
    <row r="29" spans="2:20" ht="15.95" customHeight="1">
      <c r="B29" s="140" t="s">
        <v>187</v>
      </c>
      <c r="C29" s="163">
        <v>0</v>
      </c>
      <c r="D29" s="176">
        <f t="shared" si="3"/>
        <v>0</v>
      </c>
      <c r="E29" s="139">
        <v>3</v>
      </c>
      <c r="F29" s="168">
        <f t="shared" si="4"/>
        <v>0.47393364928909953</v>
      </c>
      <c r="G29" s="168"/>
      <c r="I29" s="140" t="s">
        <v>187</v>
      </c>
      <c r="J29" s="163">
        <v>1</v>
      </c>
      <c r="K29" s="176">
        <f t="shared" si="5"/>
        <v>0.16806722689075632</v>
      </c>
      <c r="L29" s="139">
        <v>2</v>
      </c>
      <c r="M29" s="168">
        <f t="shared" si="6"/>
        <v>0.33613445378151263</v>
      </c>
      <c r="N29" s="168"/>
      <c r="P29" s="140" t="s">
        <v>187</v>
      </c>
      <c r="Q29" s="163">
        <v>0</v>
      </c>
      <c r="R29" s="176">
        <f t="shared" si="7"/>
        <v>0</v>
      </c>
      <c r="S29" s="139">
        <v>0</v>
      </c>
      <c r="T29" s="168">
        <f t="shared" si="8"/>
        <v>0</v>
      </c>
    </row>
    <row r="30" spans="2:20" ht="15.95" customHeight="1">
      <c r="B30" s="140" t="s">
        <v>377</v>
      </c>
      <c r="C30" s="163">
        <v>16</v>
      </c>
      <c r="D30" s="176">
        <f t="shared" si="3"/>
        <v>2.5276461295418642</v>
      </c>
      <c r="E30" s="139">
        <v>28</v>
      </c>
      <c r="F30" s="168">
        <f t="shared" si="4"/>
        <v>4.4233807266982623</v>
      </c>
      <c r="G30" s="168"/>
      <c r="I30" s="140" t="s">
        <v>377</v>
      </c>
      <c r="J30" s="163">
        <v>91</v>
      </c>
      <c r="K30" s="176">
        <f t="shared" si="5"/>
        <v>15.294117647058824</v>
      </c>
      <c r="L30" s="139">
        <v>31</v>
      </c>
      <c r="M30" s="168">
        <f t="shared" si="6"/>
        <v>5.2100840336134455</v>
      </c>
      <c r="N30" s="168"/>
      <c r="P30" s="140" t="s">
        <v>377</v>
      </c>
      <c r="Q30" s="163">
        <v>6</v>
      </c>
      <c r="R30" s="176">
        <f t="shared" si="7"/>
        <v>1.3363028953229399</v>
      </c>
      <c r="S30" s="139">
        <v>6</v>
      </c>
      <c r="T30" s="168">
        <f t="shared" si="8"/>
        <v>1.3363028953229399</v>
      </c>
    </row>
    <row r="31" spans="2:20" ht="15.95" customHeight="1">
      <c r="B31" s="140" t="s">
        <v>378</v>
      </c>
      <c r="C31" s="163">
        <v>7</v>
      </c>
      <c r="D31" s="176">
        <f t="shared" si="3"/>
        <v>1.1058451816745656</v>
      </c>
      <c r="E31" s="139">
        <v>26</v>
      </c>
      <c r="F31" s="168">
        <f t="shared" si="4"/>
        <v>4.1074249605055293</v>
      </c>
      <c r="G31" s="168"/>
      <c r="I31" s="140" t="s">
        <v>378</v>
      </c>
      <c r="J31" s="163">
        <v>14</v>
      </c>
      <c r="K31" s="176">
        <f t="shared" si="5"/>
        <v>2.3529411764705883</v>
      </c>
      <c r="L31" s="139">
        <v>35</v>
      </c>
      <c r="M31" s="168">
        <f t="shared" si="6"/>
        <v>5.8823529411764701</v>
      </c>
      <c r="N31" s="168"/>
      <c r="P31" s="140" t="s">
        <v>378</v>
      </c>
      <c r="Q31" s="163">
        <v>1</v>
      </c>
      <c r="R31" s="176">
        <f t="shared" si="7"/>
        <v>0.22271714922048996</v>
      </c>
      <c r="S31" s="139">
        <v>0</v>
      </c>
      <c r="T31" s="168">
        <f t="shared" si="8"/>
        <v>0</v>
      </c>
    </row>
    <row r="32" spans="2:20" ht="15.95" customHeight="1">
      <c r="B32" s="140" t="s">
        <v>379</v>
      </c>
      <c r="C32" s="163">
        <v>1</v>
      </c>
      <c r="D32" s="176">
        <f>C32/$C$5*100</f>
        <v>0.15797788309636651</v>
      </c>
      <c r="E32" s="139">
        <v>1</v>
      </c>
      <c r="F32" s="168">
        <f t="shared" si="4"/>
        <v>0.15797788309636651</v>
      </c>
      <c r="G32" s="168"/>
      <c r="I32" s="140" t="s">
        <v>379</v>
      </c>
      <c r="J32" s="163">
        <v>1</v>
      </c>
      <c r="K32" s="176">
        <f t="shared" si="5"/>
        <v>0.16806722689075632</v>
      </c>
      <c r="L32" s="139">
        <v>4</v>
      </c>
      <c r="M32" s="168">
        <f t="shared" si="6"/>
        <v>0.67226890756302526</v>
      </c>
      <c r="N32" s="168"/>
      <c r="P32" s="140" t="s">
        <v>379</v>
      </c>
      <c r="Q32" s="163">
        <v>0</v>
      </c>
      <c r="R32" s="176">
        <f t="shared" si="7"/>
        <v>0</v>
      </c>
      <c r="S32" s="139">
        <v>1</v>
      </c>
      <c r="T32" s="168">
        <f>S32/449*100</f>
        <v>0.22271714922048996</v>
      </c>
    </row>
    <row r="33" spans="2:20" ht="15.95" customHeight="1">
      <c r="B33" s="140" t="s">
        <v>380</v>
      </c>
      <c r="C33" s="163">
        <v>1</v>
      </c>
      <c r="D33" s="176">
        <f t="shared" si="3"/>
        <v>0.15797788309636651</v>
      </c>
      <c r="E33" s="139">
        <v>7</v>
      </c>
      <c r="F33" s="168">
        <f t="shared" si="4"/>
        <v>1.1058451816745656</v>
      </c>
      <c r="G33" s="168"/>
      <c r="I33" s="140" t="s">
        <v>783</v>
      </c>
      <c r="J33" s="163">
        <v>9</v>
      </c>
      <c r="K33" s="176">
        <f t="shared" si="5"/>
        <v>1.5126050420168067</v>
      </c>
      <c r="L33" s="139">
        <v>16</v>
      </c>
      <c r="M33" s="168">
        <f t="shared" si="6"/>
        <v>2.6890756302521011</v>
      </c>
      <c r="N33" s="168"/>
      <c r="P33" s="140" t="s">
        <v>783</v>
      </c>
      <c r="Q33" s="163">
        <v>0</v>
      </c>
      <c r="R33" s="176">
        <f t="shared" si="7"/>
        <v>0</v>
      </c>
      <c r="S33" s="139">
        <v>1</v>
      </c>
      <c r="T33" s="168">
        <f t="shared" si="8"/>
        <v>0.22271714922048996</v>
      </c>
    </row>
    <row r="34" spans="2:20" ht="15.95" customHeight="1">
      <c r="B34" s="140" t="s">
        <v>381</v>
      </c>
      <c r="C34" s="163">
        <v>3</v>
      </c>
      <c r="D34" s="176">
        <f t="shared" si="3"/>
        <v>0.47393364928909953</v>
      </c>
      <c r="E34" s="139">
        <v>2</v>
      </c>
      <c r="F34" s="168">
        <f t="shared" si="4"/>
        <v>0.31595576619273302</v>
      </c>
      <c r="G34" s="168"/>
      <c r="I34" s="140" t="s">
        <v>381</v>
      </c>
      <c r="J34" s="163">
        <v>7</v>
      </c>
      <c r="K34" s="176">
        <f t="shared" si="5"/>
        <v>1.1764705882352942</v>
      </c>
      <c r="L34" s="139">
        <v>9</v>
      </c>
      <c r="M34" s="168">
        <f t="shared" si="6"/>
        <v>1.5126050420168067</v>
      </c>
      <c r="N34" s="168"/>
      <c r="P34" s="140" t="s">
        <v>381</v>
      </c>
      <c r="Q34" s="163">
        <v>1</v>
      </c>
      <c r="R34" s="176">
        <f t="shared" si="7"/>
        <v>0.22271714922048996</v>
      </c>
      <c r="S34" s="139">
        <v>0</v>
      </c>
      <c r="T34" s="168">
        <f t="shared" si="8"/>
        <v>0</v>
      </c>
    </row>
    <row r="35" spans="2:20" ht="15.95" customHeight="1">
      <c r="B35" s="140" t="s">
        <v>382</v>
      </c>
      <c r="C35" s="163">
        <v>7</v>
      </c>
      <c r="D35" s="176">
        <f t="shared" si="3"/>
        <v>1.1058451816745656</v>
      </c>
      <c r="E35" s="139">
        <v>5</v>
      </c>
      <c r="F35" s="168">
        <f t="shared" si="4"/>
        <v>0.78988941548183245</v>
      </c>
      <c r="G35" s="168"/>
      <c r="I35" s="140" t="s">
        <v>382</v>
      </c>
      <c r="J35" s="163">
        <v>21</v>
      </c>
      <c r="K35" s="176">
        <f t="shared" si="5"/>
        <v>3.5294117647058822</v>
      </c>
      <c r="L35" s="139">
        <v>8</v>
      </c>
      <c r="M35" s="168">
        <f t="shared" si="6"/>
        <v>1.3445378151260505</v>
      </c>
      <c r="N35" s="168"/>
      <c r="P35" s="140" t="s">
        <v>382</v>
      </c>
      <c r="Q35" s="163">
        <v>1</v>
      </c>
      <c r="R35" s="176">
        <f t="shared" si="7"/>
        <v>0.22271714922048996</v>
      </c>
      <c r="S35" s="139">
        <v>0</v>
      </c>
      <c r="T35" s="168">
        <f t="shared" si="8"/>
        <v>0</v>
      </c>
    </row>
    <row r="36" spans="2:20" ht="15.95" customHeight="1">
      <c r="B36" s="140" t="s">
        <v>383</v>
      </c>
      <c r="C36" s="163">
        <v>6</v>
      </c>
      <c r="D36" s="176">
        <f t="shared" si="3"/>
        <v>0.94786729857819907</v>
      </c>
      <c r="E36" s="139">
        <v>9</v>
      </c>
      <c r="F36" s="168">
        <f t="shared" si="4"/>
        <v>1.4218009478672986</v>
      </c>
      <c r="G36" s="168"/>
      <c r="I36" s="140" t="s">
        <v>383</v>
      </c>
      <c r="J36" s="163">
        <v>29</v>
      </c>
      <c r="K36" s="176">
        <f t="shared" si="5"/>
        <v>4.8739495798319332</v>
      </c>
      <c r="L36" s="139">
        <v>37</v>
      </c>
      <c r="M36" s="168">
        <f t="shared" si="6"/>
        <v>6.2184873949579833</v>
      </c>
      <c r="N36" s="168"/>
      <c r="P36" s="140" t="s">
        <v>383</v>
      </c>
      <c r="Q36" s="163">
        <v>1</v>
      </c>
      <c r="R36" s="176">
        <f t="shared" si="7"/>
        <v>0.22271714922048996</v>
      </c>
      <c r="S36" s="139">
        <v>3</v>
      </c>
      <c r="T36" s="168">
        <f t="shared" si="8"/>
        <v>0.66815144766146994</v>
      </c>
    </row>
    <row r="37" spans="2:20" ht="15.95" customHeight="1">
      <c r="B37" s="140" t="s">
        <v>384</v>
      </c>
      <c r="C37" s="163">
        <v>1</v>
      </c>
      <c r="D37" s="176">
        <f t="shared" si="3"/>
        <v>0.15797788309636651</v>
      </c>
      <c r="E37" s="139">
        <v>0</v>
      </c>
      <c r="F37" s="168">
        <f t="shared" si="4"/>
        <v>0</v>
      </c>
      <c r="G37" s="168"/>
      <c r="I37" s="140" t="s">
        <v>784</v>
      </c>
      <c r="J37" s="163">
        <v>0</v>
      </c>
      <c r="K37" s="176">
        <f t="shared" si="5"/>
        <v>0</v>
      </c>
      <c r="L37" s="139">
        <v>0</v>
      </c>
      <c r="M37" s="168">
        <f t="shared" si="6"/>
        <v>0</v>
      </c>
      <c r="N37" s="168"/>
      <c r="P37" s="140" t="s">
        <v>784</v>
      </c>
      <c r="Q37" s="163">
        <v>0</v>
      </c>
      <c r="R37" s="176">
        <f t="shared" si="7"/>
        <v>0</v>
      </c>
      <c r="S37" s="139">
        <v>0</v>
      </c>
      <c r="T37" s="168">
        <f t="shared" si="8"/>
        <v>0</v>
      </c>
    </row>
    <row r="38" spans="2:20" ht="15.95" customHeight="1">
      <c r="B38" s="140" t="s">
        <v>385</v>
      </c>
      <c r="C38" s="163">
        <v>1</v>
      </c>
      <c r="D38" s="176">
        <f t="shared" si="3"/>
        <v>0.15797788309636651</v>
      </c>
      <c r="E38" s="139">
        <v>4</v>
      </c>
      <c r="F38" s="168">
        <f t="shared" si="4"/>
        <v>0.63191153238546605</v>
      </c>
      <c r="G38" s="168"/>
      <c r="I38" s="140" t="s">
        <v>385</v>
      </c>
      <c r="J38" s="163">
        <v>3</v>
      </c>
      <c r="K38" s="176">
        <f t="shared" si="5"/>
        <v>0.50420168067226889</v>
      </c>
      <c r="L38" s="139">
        <v>4</v>
      </c>
      <c r="M38" s="168">
        <f t="shared" si="6"/>
        <v>0.67226890756302526</v>
      </c>
      <c r="N38" s="168"/>
      <c r="P38" s="140" t="s">
        <v>385</v>
      </c>
      <c r="Q38" s="163">
        <v>1</v>
      </c>
      <c r="R38" s="176">
        <f>Q38/449*100</f>
        <v>0.22271714922048996</v>
      </c>
      <c r="S38" s="139">
        <v>1</v>
      </c>
      <c r="T38" s="168">
        <f t="shared" si="8"/>
        <v>0.22271714922048996</v>
      </c>
    </row>
    <row r="39" spans="2:20" ht="15.95" customHeight="1">
      <c r="B39" s="140" t="s">
        <v>386</v>
      </c>
      <c r="C39" s="163">
        <v>0</v>
      </c>
      <c r="D39" s="176">
        <f t="shared" si="3"/>
        <v>0</v>
      </c>
      <c r="E39" s="139">
        <v>0</v>
      </c>
      <c r="F39" s="168">
        <f t="shared" si="4"/>
        <v>0</v>
      </c>
      <c r="G39" s="168"/>
      <c r="I39" s="140" t="s">
        <v>386</v>
      </c>
      <c r="J39" s="163">
        <v>2</v>
      </c>
      <c r="K39" s="176">
        <f t="shared" si="5"/>
        <v>0.33613445378151263</v>
      </c>
      <c r="L39" s="139">
        <v>1</v>
      </c>
      <c r="M39" s="168">
        <f t="shared" si="6"/>
        <v>0.16806722689075632</v>
      </c>
      <c r="N39" s="168"/>
      <c r="P39" s="140" t="s">
        <v>386</v>
      </c>
      <c r="Q39" s="163">
        <v>0</v>
      </c>
      <c r="R39" s="176">
        <f t="shared" si="7"/>
        <v>0</v>
      </c>
      <c r="S39" s="139">
        <v>0</v>
      </c>
      <c r="T39" s="168">
        <f t="shared" si="8"/>
        <v>0</v>
      </c>
    </row>
    <row r="40" spans="2:20" ht="15.95" customHeight="1">
      <c r="B40" s="140" t="s">
        <v>387</v>
      </c>
      <c r="C40" s="163">
        <v>1</v>
      </c>
      <c r="D40" s="176">
        <f t="shared" si="3"/>
        <v>0.15797788309636651</v>
      </c>
      <c r="E40" s="139">
        <v>1</v>
      </c>
      <c r="F40" s="168">
        <f t="shared" si="4"/>
        <v>0.15797788309636651</v>
      </c>
      <c r="G40" s="168"/>
      <c r="I40" s="140" t="s">
        <v>387</v>
      </c>
      <c r="J40" s="163">
        <v>4</v>
      </c>
      <c r="K40" s="176">
        <f>J40/$J$5*100</f>
        <v>0.67226890756302526</v>
      </c>
      <c r="L40" s="139">
        <v>2</v>
      </c>
      <c r="M40" s="168">
        <f t="shared" si="6"/>
        <v>0.33613445378151263</v>
      </c>
      <c r="N40" s="168"/>
      <c r="P40" s="140" t="s">
        <v>387</v>
      </c>
      <c r="Q40" s="163">
        <v>0</v>
      </c>
      <c r="R40" s="176">
        <f t="shared" si="7"/>
        <v>0</v>
      </c>
      <c r="S40" s="139">
        <v>0</v>
      </c>
      <c r="T40" s="168">
        <f t="shared" si="8"/>
        <v>0</v>
      </c>
    </row>
    <row r="41" spans="2:20" ht="15.95" customHeight="1">
      <c r="B41" s="140" t="s">
        <v>388</v>
      </c>
      <c r="C41" s="163">
        <v>0</v>
      </c>
      <c r="D41" s="176">
        <f t="shared" si="3"/>
        <v>0</v>
      </c>
      <c r="E41" s="139">
        <v>2</v>
      </c>
      <c r="F41" s="168">
        <f t="shared" si="4"/>
        <v>0.31595576619273302</v>
      </c>
      <c r="G41" s="168"/>
      <c r="I41" s="140" t="s">
        <v>388</v>
      </c>
      <c r="J41" s="163">
        <v>1</v>
      </c>
      <c r="K41" s="176">
        <f t="shared" si="5"/>
        <v>0.16806722689075632</v>
      </c>
      <c r="L41" s="139">
        <v>6</v>
      </c>
      <c r="M41" s="168">
        <f t="shared" si="6"/>
        <v>1.0084033613445378</v>
      </c>
      <c r="N41" s="168"/>
      <c r="P41" s="140" t="s">
        <v>388</v>
      </c>
      <c r="Q41" s="163">
        <v>0</v>
      </c>
      <c r="R41" s="176">
        <f t="shared" si="7"/>
        <v>0</v>
      </c>
      <c r="S41" s="139">
        <v>0</v>
      </c>
      <c r="T41" s="168">
        <f t="shared" si="8"/>
        <v>0</v>
      </c>
    </row>
    <row r="42" spans="2:20" ht="15.95" customHeight="1">
      <c r="B42" s="140" t="s">
        <v>389</v>
      </c>
      <c r="C42" s="163">
        <v>2</v>
      </c>
      <c r="D42" s="176">
        <f t="shared" si="3"/>
        <v>0.31595576619273302</v>
      </c>
      <c r="E42" s="139">
        <v>4</v>
      </c>
      <c r="F42" s="168">
        <f t="shared" si="4"/>
        <v>0.63191153238546605</v>
      </c>
      <c r="G42" s="168"/>
      <c r="I42" s="140" t="s">
        <v>389</v>
      </c>
      <c r="J42" s="163">
        <v>11</v>
      </c>
      <c r="K42" s="176">
        <f t="shared" si="5"/>
        <v>1.8487394957983194</v>
      </c>
      <c r="L42" s="139">
        <v>10</v>
      </c>
      <c r="M42" s="168">
        <f t="shared" si="6"/>
        <v>1.680672268907563</v>
      </c>
      <c r="N42" s="168"/>
      <c r="P42" s="140" t="s">
        <v>389</v>
      </c>
      <c r="Q42" s="163">
        <v>0</v>
      </c>
      <c r="R42" s="176">
        <f t="shared" si="7"/>
        <v>0</v>
      </c>
      <c r="S42" s="139">
        <v>0</v>
      </c>
      <c r="T42" s="168">
        <f t="shared" si="8"/>
        <v>0</v>
      </c>
    </row>
    <row r="43" spans="2:20" ht="15.95" customHeight="1">
      <c r="B43" s="140" t="s">
        <v>390</v>
      </c>
      <c r="C43" s="163">
        <v>0</v>
      </c>
      <c r="D43" s="176">
        <f t="shared" si="3"/>
        <v>0</v>
      </c>
      <c r="E43" s="139">
        <v>0</v>
      </c>
      <c r="F43" s="168">
        <f t="shared" si="4"/>
        <v>0</v>
      </c>
      <c r="G43" s="168"/>
      <c r="I43" s="140" t="s">
        <v>390</v>
      </c>
      <c r="J43" s="163">
        <v>0</v>
      </c>
      <c r="K43" s="176">
        <f t="shared" si="5"/>
        <v>0</v>
      </c>
      <c r="L43" s="139">
        <v>2</v>
      </c>
      <c r="M43" s="168">
        <f t="shared" si="6"/>
        <v>0.33613445378151263</v>
      </c>
      <c r="N43" s="168"/>
      <c r="P43" s="140" t="s">
        <v>390</v>
      </c>
      <c r="Q43" s="163">
        <v>0</v>
      </c>
      <c r="R43" s="176">
        <f t="shared" si="7"/>
        <v>0</v>
      </c>
      <c r="S43" s="139">
        <v>0</v>
      </c>
      <c r="T43" s="168">
        <f t="shared" si="8"/>
        <v>0</v>
      </c>
    </row>
    <row r="44" spans="2:20" ht="15.95" customHeight="1">
      <c r="B44" s="140" t="s">
        <v>5</v>
      </c>
      <c r="C44" s="163">
        <v>9</v>
      </c>
      <c r="D44" s="176">
        <f t="shared" si="3"/>
        <v>1.4218009478672986</v>
      </c>
      <c r="E44" s="139">
        <v>12</v>
      </c>
      <c r="F44" s="168">
        <f t="shared" si="4"/>
        <v>1.8957345971563981</v>
      </c>
      <c r="G44" s="168"/>
      <c r="I44" s="140" t="s">
        <v>5</v>
      </c>
      <c r="J44" s="163">
        <v>19</v>
      </c>
      <c r="K44" s="176">
        <f t="shared" si="5"/>
        <v>3.1932773109243695</v>
      </c>
      <c r="L44" s="139">
        <v>22</v>
      </c>
      <c r="M44" s="168">
        <f t="shared" si="6"/>
        <v>3.6974789915966388</v>
      </c>
      <c r="N44" s="168"/>
      <c r="P44" s="140" t="s">
        <v>5</v>
      </c>
      <c r="Q44" s="163">
        <v>6</v>
      </c>
      <c r="R44" s="176">
        <f t="shared" si="7"/>
        <v>1.3363028953229399</v>
      </c>
      <c r="S44" s="139">
        <v>5</v>
      </c>
      <c r="T44" s="168">
        <f t="shared" si="8"/>
        <v>1.1135857461024499</v>
      </c>
    </row>
    <row r="45" spans="2:20" ht="15.95" customHeight="1">
      <c r="B45" s="140" t="s">
        <v>68</v>
      </c>
      <c r="C45" s="163">
        <v>23</v>
      </c>
      <c r="D45" s="176">
        <f t="shared" si="3"/>
        <v>3.6334913112164293</v>
      </c>
      <c r="E45" s="139">
        <v>133</v>
      </c>
      <c r="F45" s="168">
        <f t="shared" si="4"/>
        <v>21.011058451816748</v>
      </c>
      <c r="G45" s="168"/>
      <c r="I45" s="140" t="s">
        <v>68</v>
      </c>
      <c r="J45" s="163">
        <v>18</v>
      </c>
      <c r="K45" s="176">
        <f t="shared" si="5"/>
        <v>3.0252100840336134</v>
      </c>
      <c r="L45" s="139">
        <v>163</v>
      </c>
      <c r="M45" s="168">
        <f t="shared" si="6"/>
        <v>27.394957983193279</v>
      </c>
      <c r="N45" s="168"/>
      <c r="P45" s="140" t="s">
        <v>68</v>
      </c>
      <c r="Q45" s="163">
        <v>15</v>
      </c>
      <c r="R45" s="176">
        <f t="shared" si="7"/>
        <v>3.3407572383073498</v>
      </c>
      <c r="S45" s="139">
        <v>179</v>
      </c>
      <c r="T45" s="168">
        <f t="shared" si="8"/>
        <v>39.866369710467708</v>
      </c>
    </row>
    <row r="46" spans="2:20" ht="15.95" customHeight="1">
      <c r="B46" s="149" t="s">
        <v>93</v>
      </c>
      <c r="C46" s="56">
        <v>640</v>
      </c>
      <c r="D46" s="177">
        <f>SUM(D13:D45)</f>
        <v>100.15797788309635</v>
      </c>
      <c r="E46" s="133">
        <v>640</v>
      </c>
      <c r="F46" s="169">
        <f>SUM(F13:F45)</f>
        <v>100.15797788309638</v>
      </c>
      <c r="G46" s="178"/>
      <c r="I46" s="149" t="s">
        <v>93</v>
      </c>
      <c r="J46" s="56">
        <v>601</v>
      </c>
      <c r="K46" s="177">
        <f>J46/J47*100</f>
        <v>101.00840336134453</v>
      </c>
      <c r="L46" s="133">
        <f>SUM(L13:L45)</f>
        <v>595</v>
      </c>
      <c r="M46" s="169">
        <v>100</v>
      </c>
      <c r="N46" s="178"/>
      <c r="P46" s="149" t="s">
        <v>93</v>
      </c>
      <c r="Q46" s="56">
        <f>SUM(Q13:Q45)</f>
        <v>449</v>
      </c>
      <c r="R46" s="177">
        <v>100</v>
      </c>
      <c r="S46" s="133">
        <f>SUM(S13:S45)</f>
        <v>449</v>
      </c>
      <c r="T46" s="169">
        <v>100</v>
      </c>
    </row>
    <row r="47" spans="2:20" ht="15.95" customHeight="1">
      <c r="B47" s="149" t="s">
        <v>829</v>
      </c>
      <c r="C47" s="56">
        <v>633</v>
      </c>
      <c r="D47" s="177">
        <v>100</v>
      </c>
      <c r="E47" s="133">
        <v>633</v>
      </c>
      <c r="F47" s="169">
        <v>100</v>
      </c>
      <c r="I47" s="149" t="s">
        <v>829</v>
      </c>
      <c r="J47" s="56">
        <f>J5</f>
        <v>595</v>
      </c>
      <c r="K47" s="177">
        <v>100</v>
      </c>
      <c r="L47" s="133">
        <f>J5</f>
        <v>595</v>
      </c>
      <c r="M47" s="169">
        <v>100</v>
      </c>
      <c r="P47" s="149" t="s">
        <v>829</v>
      </c>
      <c r="Q47" s="56">
        <v>449</v>
      </c>
      <c r="R47" s="177">
        <v>100</v>
      </c>
      <c r="S47" s="133">
        <v>449</v>
      </c>
      <c r="T47" s="169">
        <v>100</v>
      </c>
    </row>
    <row r="48" spans="2:2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3　人間関係と意識について</oddHeader>
    <oddFooter>&amp;C&amp;"HG丸ｺﾞｼｯｸM-PRO,標準"&amp;10&amp;P　/　3　(問3-5)</oddFooter>
  </headerFooter>
  <colBreaks count="2" manualBreakCount="2">
    <brk id="7" max="1048575" man="1"/>
    <brk id="1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6">
    <tabColor rgb="FF00B050"/>
  </sheetPr>
  <dimension ref="B1:I300"/>
  <sheetViews>
    <sheetView zoomScale="60" zoomScaleNormal="60" workbookViewId="0"/>
  </sheetViews>
  <sheetFormatPr defaultRowHeight="13.5"/>
  <cols>
    <col min="2" max="2" width="25.625" style="1" customWidth="1"/>
    <col min="6" max="6" width="4.625" customWidth="1"/>
    <col min="7" max="7" width="48.625" style="40" customWidth="1"/>
    <col min="10" max="10" width="4.625" customWidth="1"/>
  </cols>
  <sheetData>
    <row r="1" spans="2:9" ht="18" customHeight="1">
      <c r="B1" s="81" t="s">
        <v>617</v>
      </c>
    </row>
    <row r="2" spans="2:9" ht="18" customHeight="1"/>
    <row r="3" spans="2:9" ht="18" customHeight="1">
      <c r="B3" s="40" t="s">
        <v>568</v>
      </c>
      <c r="G3" s="40" t="s">
        <v>571</v>
      </c>
    </row>
    <row r="4" spans="2:9" ht="18" customHeight="1">
      <c r="B4" s="40"/>
    </row>
    <row r="5" spans="2:9" s="94" customFormat="1" ht="18" customHeight="1">
      <c r="B5" s="86"/>
      <c r="C5" s="92" t="s">
        <v>109</v>
      </c>
      <c r="D5" s="86" t="s">
        <v>772</v>
      </c>
      <c r="G5" s="86"/>
      <c r="H5" s="92" t="s">
        <v>109</v>
      </c>
      <c r="I5" s="86" t="s">
        <v>772</v>
      </c>
    </row>
    <row r="6" spans="2:9" ht="18" customHeight="1">
      <c r="B6" s="40" t="s">
        <v>801</v>
      </c>
      <c r="C6" s="13">
        <v>12</v>
      </c>
      <c r="D6" s="5">
        <f>C6/704*100</f>
        <v>1.7045454545454544</v>
      </c>
      <c r="G6" s="40" t="s">
        <v>152</v>
      </c>
      <c r="H6" s="13">
        <v>59</v>
      </c>
      <c r="I6" s="5">
        <f>H6/704*100</f>
        <v>8.3806818181818183</v>
      </c>
    </row>
    <row r="7" spans="2:9" ht="18" customHeight="1">
      <c r="B7" s="40" t="s">
        <v>802</v>
      </c>
      <c r="C7" s="13">
        <v>87</v>
      </c>
      <c r="D7" s="5">
        <f t="shared" ref="D7:D12" si="0">C7/704*100</f>
        <v>12.357954545454545</v>
      </c>
      <c r="G7" s="40" t="s">
        <v>155</v>
      </c>
      <c r="H7" s="13">
        <v>7</v>
      </c>
      <c r="I7" s="5">
        <f t="shared" ref="I7:I22" si="1">H7/704*100</f>
        <v>0.99431818181818177</v>
      </c>
    </row>
    <row r="8" spans="2:9" ht="18" customHeight="1">
      <c r="B8" s="40" t="s">
        <v>803</v>
      </c>
      <c r="C8" s="13">
        <v>110</v>
      </c>
      <c r="D8" s="5">
        <f t="shared" si="0"/>
        <v>15.625</v>
      </c>
      <c r="G8" s="40" t="s">
        <v>156</v>
      </c>
      <c r="H8" s="13">
        <v>15</v>
      </c>
      <c r="I8" s="5">
        <f t="shared" si="1"/>
        <v>2.1306818181818179</v>
      </c>
    </row>
    <row r="9" spans="2:9" ht="18" customHeight="1">
      <c r="B9" s="40" t="s">
        <v>806</v>
      </c>
      <c r="C9" s="13">
        <v>129</v>
      </c>
      <c r="D9" s="5">
        <f t="shared" si="0"/>
        <v>18.323863636363637</v>
      </c>
      <c r="G9" s="40" t="s">
        <v>157</v>
      </c>
      <c r="H9" s="13">
        <v>164</v>
      </c>
      <c r="I9" s="5">
        <f t="shared" si="1"/>
        <v>23.295454545454543</v>
      </c>
    </row>
    <row r="10" spans="2:9" ht="18" customHeight="1">
      <c r="B10" s="40" t="s">
        <v>804</v>
      </c>
      <c r="C10" s="13">
        <v>161</v>
      </c>
      <c r="D10" s="5">
        <f t="shared" si="0"/>
        <v>22.869318181818183</v>
      </c>
      <c r="G10" s="40" t="s">
        <v>158</v>
      </c>
      <c r="H10" s="13">
        <v>9</v>
      </c>
      <c r="I10" s="5">
        <f t="shared" si="1"/>
        <v>1.2784090909090911</v>
      </c>
    </row>
    <row r="11" spans="2:9" ht="18" customHeight="1">
      <c r="B11" s="40" t="s">
        <v>805</v>
      </c>
      <c r="C11" s="13">
        <v>154</v>
      </c>
      <c r="D11" s="5">
        <f t="shared" si="0"/>
        <v>21.875</v>
      </c>
      <c r="G11" s="40" t="s">
        <v>159</v>
      </c>
      <c r="H11" s="26">
        <v>100</v>
      </c>
      <c r="I11" s="5">
        <f t="shared" si="1"/>
        <v>14.204545454545455</v>
      </c>
    </row>
    <row r="12" spans="2:9" ht="18" customHeight="1">
      <c r="B12" s="40" t="s">
        <v>734</v>
      </c>
      <c r="C12" s="13">
        <v>51</v>
      </c>
      <c r="D12" s="5">
        <f t="shared" si="0"/>
        <v>7.2443181818181825</v>
      </c>
      <c r="G12" s="40" t="s">
        <v>161</v>
      </c>
      <c r="H12" s="13">
        <v>59</v>
      </c>
      <c r="I12" s="5">
        <f t="shared" si="1"/>
        <v>8.3806818181818183</v>
      </c>
    </row>
    <row r="13" spans="2:9" ht="18" customHeight="1">
      <c r="B13" s="89" t="s">
        <v>93</v>
      </c>
      <c r="C13" s="14">
        <f>SUM(C6:C12)</f>
        <v>704</v>
      </c>
      <c r="D13" s="15">
        <v>100</v>
      </c>
      <c r="G13" s="40" t="s">
        <v>162</v>
      </c>
      <c r="H13" s="13">
        <v>65</v>
      </c>
      <c r="I13" s="5">
        <f t="shared" si="1"/>
        <v>9.232954545454545</v>
      </c>
    </row>
    <row r="14" spans="2:9" ht="18" customHeight="1">
      <c r="B14" s="40"/>
      <c r="G14" s="40" t="s">
        <v>163</v>
      </c>
      <c r="H14" s="13">
        <v>38</v>
      </c>
      <c r="I14" s="5">
        <f t="shared" si="1"/>
        <v>5.3977272727272725</v>
      </c>
    </row>
    <row r="15" spans="2:9" ht="18" customHeight="1">
      <c r="B15" s="101"/>
      <c r="C15" s="107" t="s">
        <v>160</v>
      </c>
      <c r="G15" s="40" t="s">
        <v>164</v>
      </c>
      <c r="H15" s="13">
        <v>134</v>
      </c>
      <c r="I15" s="5">
        <f t="shared" si="1"/>
        <v>19.03409090909091</v>
      </c>
    </row>
    <row r="16" spans="2:9" ht="18" customHeight="1">
      <c r="B16" s="102" t="s">
        <v>111</v>
      </c>
      <c r="C16" s="4">
        <v>48.8</v>
      </c>
      <c r="G16" s="40" t="s">
        <v>165</v>
      </c>
      <c r="H16" s="13">
        <v>13</v>
      </c>
      <c r="I16" s="5">
        <f t="shared" si="1"/>
        <v>1.8465909090909092</v>
      </c>
    </row>
    <row r="17" spans="2:9" ht="18" customHeight="1">
      <c r="B17" s="103" t="s">
        <v>112</v>
      </c>
      <c r="C17" s="9">
        <v>15.4</v>
      </c>
      <c r="G17" s="40" t="s">
        <v>166</v>
      </c>
      <c r="H17" s="13">
        <v>14</v>
      </c>
      <c r="I17" s="5">
        <f t="shared" si="1"/>
        <v>1.9886363636363635</v>
      </c>
    </row>
    <row r="18" spans="2:9" ht="18" customHeight="1">
      <c r="B18" s="40"/>
      <c r="G18" s="40" t="s">
        <v>785</v>
      </c>
      <c r="H18" s="13">
        <v>0</v>
      </c>
      <c r="I18" s="5">
        <f t="shared" si="1"/>
        <v>0</v>
      </c>
    </row>
    <row r="19" spans="2:9" ht="18" customHeight="1">
      <c r="B19" s="40"/>
      <c r="G19" s="40" t="s">
        <v>167</v>
      </c>
      <c r="H19" s="13">
        <v>7</v>
      </c>
      <c r="I19" s="5">
        <f t="shared" si="1"/>
        <v>0.99431818181818177</v>
      </c>
    </row>
    <row r="20" spans="2:9" ht="18" customHeight="1">
      <c r="B20" s="40" t="s">
        <v>569</v>
      </c>
      <c r="G20" s="40" t="s">
        <v>5</v>
      </c>
      <c r="H20" s="13">
        <v>7</v>
      </c>
      <c r="I20" s="5">
        <f t="shared" si="1"/>
        <v>0.99431818181818177</v>
      </c>
    </row>
    <row r="21" spans="2:9" ht="18" customHeight="1">
      <c r="B21" s="40"/>
      <c r="G21" s="40" t="s">
        <v>68</v>
      </c>
      <c r="H21" s="13">
        <v>12</v>
      </c>
      <c r="I21" s="5">
        <f t="shared" si="1"/>
        <v>1.7045454545454544</v>
      </c>
    </row>
    <row r="22" spans="2:9" ht="18" customHeight="1">
      <c r="B22" s="86"/>
      <c r="C22" s="92" t="s">
        <v>109</v>
      </c>
      <c r="D22" s="86" t="s">
        <v>772</v>
      </c>
      <c r="G22" s="40" t="s">
        <v>147</v>
      </c>
      <c r="H22" s="13">
        <v>1</v>
      </c>
      <c r="I22" s="5">
        <f t="shared" si="1"/>
        <v>0.14204545454545456</v>
      </c>
    </row>
    <row r="23" spans="2:9" ht="18" customHeight="1">
      <c r="B23" s="40" t="s">
        <v>150</v>
      </c>
      <c r="C23" s="13">
        <v>434</v>
      </c>
      <c r="D23" s="5">
        <f t="shared" ref="D23:D24" si="2">C23/704*100</f>
        <v>61.647727272727273</v>
      </c>
      <c r="G23" s="89" t="s">
        <v>93</v>
      </c>
      <c r="H23" s="14">
        <f>SUM(H6:H22)</f>
        <v>704</v>
      </c>
      <c r="I23" s="15">
        <v>100</v>
      </c>
    </row>
    <row r="24" spans="2:9" ht="18" customHeight="1">
      <c r="B24" s="40" t="s">
        <v>153</v>
      </c>
      <c r="C24" s="13">
        <v>270</v>
      </c>
      <c r="D24" s="5">
        <f t="shared" si="2"/>
        <v>38.352272727272727</v>
      </c>
    </row>
    <row r="25" spans="2:9" ht="18" customHeight="1">
      <c r="B25" s="89" t="s">
        <v>93</v>
      </c>
      <c r="C25" s="14">
        <v>704</v>
      </c>
      <c r="D25" s="15">
        <v>100</v>
      </c>
      <c r="G25" s="40" t="s">
        <v>359</v>
      </c>
    </row>
    <row r="26" spans="2:9" ht="18" customHeight="1">
      <c r="B26" s="40"/>
    </row>
    <row r="27" spans="2:9" ht="18" customHeight="1">
      <c r="B27" s="40"/>
    </row>
    <row r="28" spans="2:9" ht="18" customHeight="1">
      <c r="B28" s="40" t="s">
        <v>570</v>
      </c>
    </row>
    <row r="29" spans="2:9" ht="18" customHeight="1">
      <c r="B29" s="40"/>
    </row>
    <row r="30" spans="2:9" ht="18" customHeight="1">
      <c r="B30" s="86"/>
      <c r="C30" s="92" t="s">
        <v>109</v>
      </c>
      <c r="D30" s="86" t="s">
        <v>772</v>
      </c>
    </row>
    <row r="31" spans="2:9" ht="18" customHeight="1">
      <c r="B31" s="40" t="s">
        <v>360</v>
      </c>
      <c r="C31" s="13">
        <v>296</v>
      </c>
      <c r="D31" s="5">
        <f t="shared" ref="D31:D35" si="3">C31/704*100</f>
        <v>42.045454545454547</v>
      </c>
    </row>
    <row r="32" spans="2:9" ht="18" customHeight="1">
      <c r="B32" s="40" t="s">
        <v>361</v>
      </c>
      <c r="C32" s="13">
        <v>345</v>
      </c>
      <c r="D32" s="5">
        <f t="shared" si="3"/>
        <v>49.00568181818182</v>
      </c>
    </row>
    <row r="33" spans="2:4" ht="18" customHeight="1">
      <c r="B33" s="40" t="s">
        <v>362</v>
      </c>
      <c r="C33" s="13">
        <v>32</v>
      </c>
      <c r="D33" s="5">
        <f t="shared" si="3"/>
        <v>4.5454545454545459</v>
      </c>
    </row>
    <row r="34" spans="2:4" ht="18" customHeight="1">
      <c r="B34" s="40" t="s">
        <v>363</v>
      </c>
      <c r="C34" s="13">
        <v>28</v>
      </c>
      <c r="D34" s="5">
        <f t="shared" si="3"/>
        <v>3.9772727272727271</v>
      </c>
    </row>
    <row r="35" spans="2:4" ht="18" customHeight="1">
      <c r="B35" s="40" t="s">
        <v>68</v>
      </c>
      <c r="C35" s="13">
        <v>3</v>
      </c>
      <c r="D35" s="5">
        <f t="shared" si="3"/>
        <v>0.42613636363636359</v>
      </c>
    </row>
    <row r="36" spans="2:4" ht="18" customHeight="1">
      <c r="B36" s="89" t="s">
        <v>93</v>
      </c>
      <c r="C36" s="14">
        <v>704</v>
      </c>
      <c r="D36" s="15">
        <v>100</v>
      </c>
    </row>
    <row r="37" spans="2:4" ht="18" customHeight="1"/>
    <row r="38" spans="2:4" ht="18" customHeight="1"/>
    <row r="39" spans="2:4" ht="18" customHeight="1"/>
    <row r="40" spans="2:4" ht="18" customHeight="1"/>
    <row r="41" spans="2:4" ht="18" customHeight="1"/>
    <row r="42" spans="2:4" ht="18" customHeight="1"/>
    <row r="43" spans="2:4" ht="18" customHeight="1"/>
    <row r="44" spans="2:4" ht="18" customHeight="1"/>
    <row r="45" spans="2:4" ht="18" customHeight="1"/>
    <row r="46" spans="2:4" ht="18" customHeight="1"/>
    <row r="47" spans="2:4" ht="18" customHeight="1"/>
    <row r="48" spans="2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4　本人について</oddHeader>
    <oddFooter>&amp;C&amp;"HG丸ｺﾞｼｯｸM-PRO,標準"&amp;10&amp;P　/　2　(問4-1～4)</oddFooter>
  </headerFooter>
  <colBreaks count="1" manualBreakCount="1">
    <brk id="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7">
    <tabColor rgb="FF00B050"/>
  </sheetPr>
  <dimension ref="A1:H300"/>
  <sheetViews>
    <sheetView zoomScale="70" zoomScaleNormal="70" workbookViewId="0"/>
  </sheetViews>
  <sheetFormatPr defaultRowHeight="13.5"/>
  <cols>
    <col min="1" max="1" width="9" style="138"/>
    <col min="2" max="2" width="22.625" style="138" customWidth="1"/>
    <col min="3" max="4" width="9" style="138" customWidth="1"/>
    <col min="5" max="6" width="9" style="139"/>
    <col min="7" max="8" width="22.625" style="138" customWidth="1"/>
    <col min="9" max="16384" width="9" style="139"/>
  </cols>
  <sheetData>
    <row r="1" spans="1:6" ht="18" customHeight="1">
      <c r="A1" s="140" t="s">
        <v>572</v>
      </c>
      <c r="B1" s="140"/>
      <c r="C1" s="140"/>
      <c r="D1" s="140"/>
    </row>
    <row r="2" spans="1:6" ht="18" customHeight="1">
      <c r="A2" s="140"/>
      <c r="B2" s="140"/>
      <c r="C2" s="140"/>
      <c r="D2" s="140"/>
    </row>
    <row r="3" spans="1:6" ht="18" customHeight="1">
      <c r="A3" s="140" t="s">
        <v>188</v>
      </c>
      <c r="B3" s="140"/>
      <c r="C3" s="140"/>
      <c r="D3" s="140"/>
    </row>
    <row r="4" spans="1:6" ht="18" customHeight="1">
      <c r="A4" s="149"/>
      <c r="B4" s="149"/>
      <c r="C4" s="149"/>
      <c r="D4" s="149"/>
      <c r="E4" s="141" t="s">
        <v>109</v>
      </c>
      <c r="F4" s="112" t="s">
        <v>772</v>
      </c>
    </row>
    <row r="5" spans="1:6" ht="18" customHeight="1">
      <c r="A5" s="140" t="s">
        <v>189</v>
      </c>
      <c r="B5" s="140"/>
      <c r="C5" s="140"/>
      <c r="D5" s="140"/>
      <c r="E5" s="26"/>
    </row>
    <row r="6" spans="1:6" ht="18" customHeight="1">
      <c r="A6" s="140"/>
      <c r="B6" s="140" t="s">
        <v>190</v>
      </c>
      <c r="C6" s="140"/>
      <c r="D6" s="140"/>
      <c r="E6" s="26">
        <v>131</v>
      </c>
      <c r="F6" s="168">
        <f>E6/704*100</f>
        <v>18.607954545454543</v>
      </c>
    </row>
    <row r="7" spans="1:6" ht="18" customHeight="1">
      <c r="A7" s="140"/>
      <c r="B7" s="140" t="s">
        <v>191</v>
      </c>
      <c r="C7" s="140"/>
      <c r="D7" s="140"/>
      <c r="E7" s="26">
        <v>159</v>
      </c>
      <c r="F7" s="168">
        <f t="shared" ref="F7:F16" si="0">E7/704*100</f>
        <v>22.585227272727273</v>
      </c>
    </row>
    <row r="8" spans="1:6" ht="18" customHeight="1">
      <c r="A8" s="140"/>
      <c r="B8" s="140" t="s">
        <v>192</v>
      </c>
      <c r="C8" s="140"/>
      <c r="D8" s="140"/>
      <c r="E8" s="26">
        <v>8</v>
      </c>
      <c r="F8" s="168">
        <f t="shared" si="0"/>
        <v>1.1363636363636365</v>
      </c>
    </row>
    <row r="9" spans="1:6" ht="18" customHeight="1">
      <c r="A9" s="140"/>
      <c r="B9" s="140" t="s">
        <v>193</v>
      </c>
      <c r="C9" s="140"/>
      <c r="D9" s="140"/>
      <c r="E9" s="26">
        <v>20</v>
      </c>
      <c r="F9" s="168">
        <f t="shared" si="0"/>
        <v>2.8409090909090908</v>
      </c>
    </row>
    <row r="10" spans="1:6" ht="18" customHeight="1">
      <c r="A10" s="140"/>
      <c r="B10" s="140" t="s">
        <v>194</v>
      </c>
      <c r="C10" s="140"/>
      <c r="D10" s="140"/>
      <c r="E10" s="26">
        <v>21</v>
      </c>
      <c r="F10" s="168">
        <f t="shared" si="0"/>
        <v>2.9829545454545454</v>
      </c>
    </row>
    <row r="11" spans="1:6" ht="18" customHeight="1">
      <c r="A11" s="140"/>
      <c r="B11" s="140" t="s">
        <v>195</v>
      </c>
      <c r="C11" s="140"/>
      <c r="D11" s="140"/>
      <c r="E11" s="26">
        <v>160</v>
      </c>
      <c r="F11" s="168">
        <f t="shared" si="0"/>
        <v>22.727272727272727</v>
      </c>
    </row>
    <row r="12" spans="1:6" ht="18" customHeight="1">
      <c r="A12" s="140"/>
      <c r="B12" s="140" t="s">
        <v>196</v>
      </c>
      <c r="C12" s="140"/>
      <c r="D12" s="140"/>
      <c r="E12" s="26">
        <v>122</v>
      </c>
      <c r="F12" s="168">
        <f t="shared" si="0"/>
        <v>17.329545454545457</v>
      </c>
    </row>
    <row r="13" spans="1:6" ht="18" customHeight="1">
      <c r="A13" s="140"/>
      <c r="B13" s="140" t="s">
        <v>197</v>
      </c>
      <c r="C13" s="140"/>
      <c r="D13" s="140"/>
      <c r="E13" s="26">
        <v>60</v>
      </c>
      <c r="F13" s="168">
        <f t="shared" si="0"/>
        <v>8.5227272727272716</v>
      </c>
    </row>
    <row r="14" spans="1:6" ht="18" customHeight="1">
      <c r="A14" s="140"/>
      <c r="B14" s="140" t="s">
        <v>198</v>
      </c>
      <c r="C14" s="140"/>
      <c r="D14" s="140"/>
      <c r="E14" s="26">
        <v>100</v>
      </c>
      <c r="F14" s="168">
        <f t="shared" si="0"/>
        <v>14.204545454545455</v>
      </c>
    </row>
    <row r="15" spans="1:6" ht="18" customHeight="1">
      <c r="A15" s="140"/>
      <c r="B15" s="140" t="s">
        <v>199</v>
      </c>
      <c r="C15" s="140"/>
      <c r="D15" s="140"/>
      <c r="E15" s="26">
        <v>16</v>
      </c>
      <c r="F15" s="168">
        <f t="shared" si="0"/>
        <v>2.2727272727272729</v>
      </c>
    </row>
    <row r="16" spans="1:6" ht="18" customHeight="1">
      <c r="A16" s="140"/>
      <c r="B16" s="140" t="s">
        <v>5</v>
      </c>
      <c r="C16" s="140"/>
      <c r="D16" s="140"/>
      <c r="E16" s="26">
        <v>27</v>
      </c>
      <c r="F16" s="168">
        <f t="shared" si="0"/>
        <v>3.8352272727272729</v>
      </c>
    </row>
    <row r="17" spans="1:6" ht="8.1" customHeight="1">
      <c r="A17" s="140"/>
      <c r="B17" s="140"/>
      <c r="C17" s="140"/>
      <c r="D17" s="140"/>
      <c r="E17" s="26"/>
      <c r="F17" s="168"/>
    </row>
    <row r="18" spans="1:6" ht="18" customHeight="1">
      <c r="A18" s="140" t="s">
        <v>200</v>
      </c>
      <c r="B18" s="140"/>
      <c r="C18" s="140"/>
      <c r="D18" s="140"/>
      <c r="E18" s="26"/>
      <c r="F18" s="168"/>
    </row>
    <row r="19" spans="1:6" ht="18" customHeight="1">
      <c r="A19" s="140"/>
      <c r="B19" s="140" t="s">
        <v>201</v>
      </c>
      <c r="C19" s="140"/>
      <c r="D19" s="140"/>
      <c r="E19" s="26">
        <v>5</v>
      </c>
      <c r="F19" s="168">
        <f t="shared" ref="F19:F25" si="1">E19/704*100</f>
        <v>0.71022727272727271</v>
      </c>
    </row>
    <row r="20" spans="1:6" ht="18" customHeight="1">
      <c r="A20" s="140"/>
      <c r="B20" s="140" t="s">
        <v>202</v>
      </c>
      <c r="C20" s="140"/>
      <c r="D20" s="140"/>
      <c r="E20" s="26">
        <v>0</v>
      </c>
      <c r="F20" s="168">
        <f t="shared" si="1"/>
        <v>0</v>
      </c>
    </row>
    <row r="21" spans="1:6" ht="18" customHeight="1">
      <c r="A21" s="140"/>
      <c r="B21" s="140" t="s">
        <v>203</v>
      </c>
      <c r="C21" s="140"/>
      <c r="D21" s="140"/>
      <c r="E21" s="26">
        <v>0</v>
      </c>
      <c r="F21" s="168">
        <f t="shared" si="1"/>
        <v>0</v>
      </c>
    </row>
    <row r="22" spans="1:6" ht="18" customHeight="1">
      <c r="A22" s="140"/>
      <c r="B22" s="140" t="s">
        <v>204</v>
      </c>
      <c r="C22" s="140"/>
      <c r="D22" s="140"/>
      <c r="E22" s="26">
        <v>0</v>
      </c>
      <c r="F22" s="168">
        <f t="shared" si="1"/>
        <v>0</v>
      </c>
    </row>
    <row r="23" spans="1:6" ht="18" customHeight="1">
      <c r="A23" s="140"/>
      <c r="B23" s="140" t="s">
        <v>205</v>
      </c>
      <c r="C23" s="140"/>
      <c r="D23" s="140"/>
      <c r="E23" s="26">
        <v>0</v>
      </c>
      <c r="F23" s="168">
        <f t="shared" si="1"/>
        <v>0</v>
      </c>
    </row>
    <row r="24" spans="1:6" ht="18" customHeight="1">
      <c r="A24" s="140"/>
      <c r="B24" s="140" t="s">
        <v>206</v>
      </c>
      <c r="C24" s="140"/>
      <c r="D24" s="140"/>
      <c r="E24" s="26">
        <v>1</v>
      </c>
      <c r="F24" s="168">
        <f t="shared" si="1"/>
        <v>0.14204545454545456</v>
      </c>
    </row>
    <row r="25" spans="1:6" ht="18" customHeight="1">
      <c r="A25" s="140"/>
      <c r="B25" s="140" t="s">
        <v>5</v>
      </c>
      <c r="C25" s="140"/>
      <c r="D25" s="140"/>
      <c r="E25" s="26">
        <v>0</v>
      </c>
      <c r="F25" s="168">
        <f t="shared" si="1"/>
        <v>0</v>
      </c>
    </row>
    <row r="26" spans="1:6" ht="8.1" customHeight="1">
      <c r="A26" s="140"/>
      <c r="B26" s="140"/>
      <c r="C26" s="140"/>
      <c r="D26" s="140"/>
      <c r="E26" s="26"/>
      <c r="F26" s="168"/>
    </row>
    <row r="27" spans="1:6" ht="18" customHeight="1">
      <c r="A27" s="140" t="s">
        <v>207</v>
      </c>
      <c r="B27" s="140"/>
      <c r="C27" s="140"/>
      <c r="D27" s="140"/>
      <c r="E27" s="26"/>
      <c r="F27" s="168"/>
    </row>
    <row r="28" spans="1:6" ht="35.1" customHeight="1">
      <c r="A28" s="140"/>
      <c r="B28" s="209" t="s">
        <v>208</v>
      </c>
      <c r="C28" s="209"/>
      <c r="D28" s="201"/>
      <c r="E28" s="26">
        <v>3</v>
      </c>
      <c r="F28" s="168">
        <f t="shared" ref="F28:F36" si="2">E28/704*100</f>
        <v>0.42613636363636359</v>
      </c>
    </row>
    <row r="29" spans="1:6" ht="30" customHeight="1">
      <c r="A29" s="140"/>
      <c r="B29" s="140" t="s">
        <v>209</v>
      </c>
      <c r="C29" s="140"/>
      <c r="D29" s="140"/>
      <c r="E29" s="26">
        <v>4</v>
      </c>
      <c r="F29" s="168">
        <f t="shared" si="2"/>
        <v>0.56818181818181823</v>
      </c>
    </row>
    <row r="30" spans="1:6" ht="30" customHeight="1">
      <c r="A30" s="140"/>
      <c r="B30" s="140" t="s">
        <v>210</v>
      </c>
      <c r="C30" s="140"/>
      <c r="D30" s="140"/>
      <c r="E30" s="26">
        <v>2</v>
      </c>
      <c r="F30" s="168">
        <f t="shared" si="2"/>
        <v>0.28409090909090912</v>
      </c>
    </row>
    <row r="31" spans="1:6" ht="30" customHeight="1">
      <c r="A31" s="140"/>
      <c r="B31" s="209" t="s">
        <v>211</v>
      </c>
      <c r="C31" s="209"/>
      <c r="D31" s="201"/>
      <c r="E31" s="26">
        <v>0</v>
      </c>
      <c r="F31" s="168">
        <f t="shared" si="2"/>
        <v>0</v>
      </c>
    </row>
    <row r="32" spans="1:6" ht="35.1" customHeight="1">
      <c r="A32" s="140"/>
      <c r="B32" s="209" t="s">
        <v>212</v>
      </c>
      <c r="C32" s="209"/>
      <c r="D32" s="201"/>
      <c r="E32" s="26">
        <v>0</v>
      </c>
      <c r="F32" s="168">
        <f t="shared" si="2"/>
        <v>0</v>
      </c>
    </row>
    <row r="33" spans="1:6" ht="35.1" customHeight="1">
      <c r="A33" s="140"/>
      <c r="B33" s="209" t="s">
        <v>213</v>
      </c>
      <c r="C33" s="209"/>
      <c r="D33" s="201"/>
      <c r="E33" s="26">
        <v>1</v>
      </c>
      <c r="F33" s="168">
        <f t="shared" si="2"/>
        <v>0.14204545454545456</v>
      </c>
    </row>
    <row r="34" spans="1:6" ht="30" customHeight="1">
      <c r="A34" s="140"/>
      <c r="B34" s="140" t="s">
        <v>5</v>
      </c>
      <c r="C34" s="140"/>
      <c r="D34" s="140"/>
      <c r="E34" s="26">
        <v>1</v>
      </c>
      <c r="F34" s="168">
        <f t="shared" si="2"/>
        <v>0.14204545454545456</v>
      </c>
    </row>
    <row r="35" spans="1:6" ht="8.1" customHeight="1">
      <c r="A35" s="140"/>
      <c r="B35" s="140"/>
      <c r="C35" s="140"/>
      <c r="D35" s="140"/>
      <c r="E35" s="26"/>
      <c r="F35" s="168"/>
    </row>
    <row r="36" spans="1:6" ht="18" customHeight="1">
      <c r="A36" s="140" t="s">
        <v>68</v>
      </c>
      <c r="B36" s="140"/>
      <c r="C36" s="140"/>
      <c r="D36" s="140"/>
      <c r="E36" s="26">
        <v>9</v>
      </c>
      <c r="F36" s="168">
        <f t="shared" si="2"/>
        <v>1.2784090909090911</v>
      </c>
    </row>
    <row r="37" spans="1:6" ht="18" customHeight="1">
      <c r="A37" s="149" t="s">
        <v>93</v>
      </c>
      <c r="B37" s="149"/>
      <c r="C37" s="149"/>
      <c r="D37" s="149"/>
      <c r="E37" s="34">
        <f>SUM(E6:E36)</f>
        <v>850</v>
      </c>
      <c r="F37" s="179">
        <f>SUM(F6:F36)</f>
        <v>120.73863636363632</v>
      </c>
    </row>
    <row r="38" spans="1:6" ht="18" customHeight="1">
      <c r="A38" s="118" t="s">
        <v>142</v>
      </c>
      <c r="B38" s="118"/>
      <c r="C38" s="118"/>
      <c r="D38" s="118"/>
      <c r="E38" s="29">
        <v>704</v>
      </c>
      <c r="F38" s="180">
        <v>100</v>
      </c>
    </row>
    <row r="39" spans="1:6" ht="18" customHeight="1">
      <c r="E39" s="72"/>
    </row>
    <row r="40" spans="1:6" ht="18" customHeight="1"/>
    <row r="41" spans="1:6" ht="18" customHeight="1">
      <c r="B41" s="140" t="s">
        <v>214</v>
      </c>
      <c r="C41" s="139"/>
      <c r="D41" s="139"/>
    </row>
    <row r="42" spans="1:6" ht="18" customHeight="1">
      <c r="B42" s="149"/>
      <c r="C42" s="141" t="s">
        <v>109</v>
      </c>
      <c r="D42" s="112" t="s">
        <v>772</v>
      </c>
    </row>
    <row r="43" spans="1:6" ht="18" customHeight="1">
      <c r="B43" s="140" t="s">
        <v>573</v>
      </c>
      <c r="C43" s="26">
        <v>186</v>
      </c>
      <c r="D43" s="168">
        <f>C43/704*100</f>
        <v>26.420454545454547</v>
      </c>
    </row>
    <row r="44" spans="1:6" ht="18" customHeight="1">
      <c r="B44" s="140" t="s">
        <v>813</v>
      </c>
      <c r="C44" s="26">
        <v>54</v>
      </c>
      <c r="D44" s="168">
        <f t="shared" ref="D44:D54" si="3">C44/704*100</f>
        <v>7.6704545454545459</v>
      </c>
    </row>
    <row r="45" spans="1:6" ht="18" customHeight="1">
      <c r="B45" s="140" t="s">
        <v>814</v>
      </c>
      <c r="C45" s="26">
        <v>49</v>
      </c>
      <c r="D45" s="168">
        <f t="shared" si="3"/>
        <v>6.9602272727272725</v>
      </c>
    </row>
    <row r="46" spans="1:6" ht="18" customHeight="1">
      <c r="B46" s="140" t="s">
        <v>815</v>
      </c>
      <c r="C46" s="26">
        <v>63</v>
      </c>
      <c r="D46" s="168">
        <f t="shared" si="3"/>
        <v>8.9488636363636367</v>
      </c>
    </row>
    <row r="47" spans="1:6" ht="18" customHeight="1">
      <c r="B47" s="140" t="s">
        <v>816</v>
      </c>
      <c r="C47" s="26">
        <v>56</v>
      </c>
      <c r="D47" s="168">
        <f t="shared" si="3"/>
        <v>7.9545454545454541</v>
      </c>
    </row>
    <row r="48" spans="1:6" ht="18" customHeight="1">
      <c r="B48" s="140" t="s">
        <v>817</v>
      </c>
      <c r="C48" s="26">
        <v>74</v>
      </c>
      <c r="D48" s="168">
        <f t="shared" si="3"/>
        <v>10.511363636363637</v>
      </c>
    </row>
    <row r="49" spans="2:4" ht="18" customHeight="1">
      <c r="B49" s="140" t="s">
        <v>818</v>
      </c>
      <c r="C49" s="26">
        <v>138</v>
      </c>
      <c r="D49" s="168">
        <f t="shared" si="3"/>
        <v>19.602272727272727</v>
      </c>
    </row>
    <row r="50" spans="2:4" ht="18" customHeight="1">
      <c r="B50" s="140" t="s">
        <v>819</v>
      </c>
      <c r="C50" s="26">
        <v>94</v>
      </c>
      <c r="D50" s="168">
        <f t="shared" si="3"/>
        <v>13.352272727272727</v>
      </c>
    </row>
    <row r="51" spans="2:4" ht="18" customHeight="1">
      <c r="B51" s="140" t="s">
        <v>820</v>
      </c>
      <c r="C51" s="26">
        <v>64</v>
      </c>
      <c r="D51" s="168">
        <f t="shared" si="3"/>
        <v>9.0909090909090917</v>
      </c>
    </row>
    <row r="52" spans="2:4" ht="18" customHeight="1">
      <c r="B52" s="140" t="s">
        <v>821</v>
      </c>
      <c r="C52" s="26">
        <v>46</v>
      </c>
      <c r="D52" s="168">
        <f t="shared" si="3"/>
        <v>6.5340909090909092</v>
      </c>
    </row>
    <row r="53" spans="2:4" ht="18" customHeight="1">
      <c r="B53" s="140" t="s">
        <v>658</v>
      </c>
      <c r="C53" s="26">
        <v>15</v>
      </c>
      <c r="D53" s="168">
        <f t="shared" si="3"/>
        <v>2.1306818181818179</v>
      </c>
    </row>
    <row r="54" spans="2:4" ht="18" customHeight="1">
      <c r="B54" s="140" t="s">
        <v>68</v>
      </c>
      <c r="C54" s="26">
        <v>6</v>
      </c>
      <c r="D54" s="168">
        <f t="shared" si="3"/>
        <v>0.85227272727272718</v>
      </c>
    </row>
    <row r="55" spans="2:4" ht="18" customHeight="1">
      <c r="B55" s="149" t="s">
        <v>93</v>
      </c>
      <c r="C55" s="34">
        <f>SUM(C43:C54)</f>
        <v>845</v>
      </c>
      <c r="D55" s="169">
        <v>100</v>
      </c>
    </row>
    <row r="56" spans="2:4" ht="18" customHeight="1">
      <c r="B56" s="118" t="s">
        <v>142</v>
      </c>
      <c r="C56" s="29">
        <v>704</v>
      </c>
      <c r="D56" s="181">
        <v>100</v>
      </c>
    </row>
    <row r="57" spans="2:4" ht="18" customHeight="1"/>
    <row r="58" spans="2:4" ht="18" customHeight="1"/>
    <row r="59" spans="2:4" ht="18" customHeight="1"/>
    <row r="60" spans="2:4" ht="18" customHeight="1"/>
    <row r="61" spans="2:4" ht="18" customHeight="1"/>
    <row r="62" spans="2:4" ht="18" customHeight="1"/>
    <row r="63" spans="2:4" ht="18" customHeight="1"/>
    <row r="64" spans="2: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4">
    <mergeCell ref="B28:D28"/>
    <mergeCell ref="B31:D31"/>
    <mergeCell ref="B32:D32"/>
    <mergeCell ref="B33:D33"/>
  </mergeCells>
  <phoneticPr fontId="3"/>
  <printOptions horizontalCentered="1"/>
  <pageMargins left="0.19685039370078741" right="0.19685039370078741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4　本人について</oddHeader>
    <oddFooter>&amp;C&amp;"HG丸ｺﾞｼｯｸM-PRO,標準"&amp;10&amp;P　/　1　(問4-5)</oddFooter>
  </headerFooter>
  <rowBreaks count="1" manualBreakCount="1">
    <brk id="39" max="8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2">
    <tabColor rgb="FF00B050"/>
  </sheetPr>
  <dimension ref="A1:D300"/>
  <sheetViews>
    <sheetView zoomScale="70" zoomScaleNormal="70" workbookViewId="0"/>
  </sheetViews>
  <sheetFormatPr defaultRowHeight="13.5"/>
  <cols>
    <col min="1" max="1" width="21.375" style="140" customWidth="1"/>
    <col min="2" max="2" width="9" style="140"/>
    <col min="3" max="16384" width="9" style="139"/>
  </cols>
  <sheetData>
    <row r="1" spans="1:4" ht="18" customHeight="1">
      <c r="A1" s="140" t="s">
        <v>580</v>
      </c>
    </row>
    <row r="2" spans="1:4" ht="18" customHeight="1">
      <c r="D2" s="150" t="s">
        <v>787</v>
      </c>
    </row>
    <row r="3" spans="1:4" s="140" customFormat="1" ht="18" customHeight="1">
      <c r="A3" s="149"/>
      <c r="B3" s="149" t="s">
        <v>421</v>
      </c>
      <c r="C3" s="141" t="s">
        <v>109</v>
      </c>
      <c r="D3" s="112" t="s">
        <v>772</v>
      </c>
    </row>
    <row r="4" spans="1:4" ht="18" customHeight="1">
      <c r="A4" s="140" t="s">
        <v>422</v>
      </c>
      <c r="C4" s="26"/>
    </row>
    <row r="5" spans="1:4" ht="18" customHeight="1">
      <c r="A5" s="140" t="s">
        <v>169</v>
      </c>
      <c r="B5" s="140" t="s">
        <v>574</v>
      </c>
      <c r="C5" s="26">
        <v>441</v>
      </c>
      <c r="D5" s="168">
        <f>C5/704*100</f>
        <v>62.64204545454546</v>
      </c>
    </row>
    <row r="6" spans="1:4" ht="18" customHeight="1">
      <c r="B6" s="140" t="s">
        <v>575</v>
      </c>
      <c r="C6" s="26">
        <v>154</v>
      </c>
      <c r="D6" s="168">
        <f t="shared" ref="D6:D11" si="0">C6/704*100</f>
        <v>21.875</v>
      </c>
    </row>
    <row r="7" spans="1:4" ht="18" customHeight="1">
      <c r="B7" s="140" t="s">
        <v>576</v>
      </c>
      <c r="C7" s="26">
        <v>35</v>
      </c>
      <c r="D7" s="168">
        <f t="shared" si="0"/>
        <v>4.9715909090909092</v>
      </c>
    </row>
    <row r="8" spans="1:4" ht="18" customHeight="1">
      <c r="B8" s="140" t="s">
        <v>577</v>
      </c>
      <c r="C8" s="26">
        <v>25</v>
      </c>
      <c r="D8" s="168">
        <f t="shared" si="0"/>
        <v>3.5511363636363638</v>
      </c>
    </row>
    <row r="9" spans="1:4" ht="18" customHeight="1">
      <c r="B9" s="140" t="s">
        <v>578</v>
      </c>
      <c r="C9" s="26">
        <v>3</v>
      </c>
      <c r="D9" s="168">
        <f t="shared" si="0"/>
        <v>0.42613636363636359</v>
      </c>
    </row>
    <row r="10" spans="1:4" ht="18" customHeight="1">
      <c r="B10" s="140" t="s">
        <v>579</v>
      </c>
      <c r="C10" s="26">
        <v>15</v>
      </c>
      <c r="D10" s="168">
        <f t="shared" si="0"/>
        <v>2.1306818181818179</v>
      </c>
    </row>
    <row r="11" spans="1:4" ht="18" customHeight="1">
      <c r="B11" s="140" t="s">
        <v>68</v>
      </c>
      <c r="C11" s="26">
        <v>7</v>
      </c>
      <c r="D11" s="168">
        <f t="shared" si="0"/>
        <v>0.99431818181818177</v>
      </c>
    </row>
    <row r="12" spans="1:4" ht="18" customHeight="1">
      <c r="C12" s="26"/>
      <c r="D12" s="168"/>
    </row>
    <row r="13" spans="1:4" ht="18" customHeight="1">
      <c r="A13" s="140" t="s">
        <v>423</v>
      </c>
      <c r="C13" s="26"/>
      <c r="D13" s="168"/>
    </row>
    <row r="14" spans="1:4" ht="18" customHeight="1">
      <c r="A14" s="140" t="s">
        <v>169</v>
      </c>
      <c r="B14" s="140" t="s">
        <v>424</v>
      </c>
      <c r="C14" s="26">
        <v>4</v>
      </c>
      <c r="D14" s="168">
        <f t="shared" ref="D14:D15" si="1">C14/704*100</f>
        <v>0.56818181818181823</v>
      </c>
    </row>
    <row r="15" spans="1:4" ht="18" customHeight="1">
      <c r="B15" s="140" t="s">
        <v>5</v>
      </c>
      <c r="C15" s="26">
        <v>6</v>
      </c>
      <c r="D15" s="168">
        <f t="shared" si="1"/>
        <v>0.85227272727272718</v>
      </c>
    </row>
    <row r="16" spans="1:4" ht="18" customHeight="1">
      <c r="C16" s="26"/>
      <c r="D16" s="168"/>
    </row>
    <row r="17" spans="1:4" ht="18" customHeight="1">
      <c r="A17" s="140" t="s">
        <v>425</v>
      </c>
      <c r="C17" s="26"/>
      <c r="D17" s="168"/>
    </row>
    <row r="18" spans="1:4" ht="18" customHeight="1">
      <c r="A18" s="140" t="s">
        <v>169</v>
      </c>
      <c r="B18" s="140" t="s">
        <v>574</v>
      </c>
      <c r="C18" s="26">
        <v>0</v>
      </c>
      <c r="D18" s="168">
        <f t="shared" ref="D18:D23" si="2">C18/704*100</f>
        <v>0</v>
      </c>
    </row>
    <row r="19" spans="1:4" ht="18" customHeight="1">
      <c r="B19" s="140" t="s">
        <v>575</v>
      </c>
      <c r="C19" s="26">
        <v>4</v>
      </c>
      <c r="D19" s="168">
        <f t="shared" si="2"/>
        <v>0.56818181818181823</v>
      </c>
    </row>
    <row r="20" spans="1:4" ht="18" customHeight="1">
      <c r="B20" s="140" t="s">
        <v>576</v>
      </c>
      <c r="C20" s="26">
        <v>2</v>
      </c>
      <c r="D20" s="168">
        <f t="shared" si="2"/>
        <v>0.28409090909090912</v>
      </c>
    </row>
    <row r="21" spans="1:4" ht="18" customHeight="1">
      <c r="C21" s="26"/>
      <c r="D21" s="168"/>
    </row>
    <row r="22" spans="1:4" ht="18" customHeight="1">
      <c r="A22" s="140" t="s">
        <v>426</v>
      </c>
      <c r="C22" s="26">
        <v>15</v>
      </c>
      <c r="D22" s="168">
        <f t="shared" si="2"/>
        <v>2.1306818181818179</v>
      </c>
    </row>
    <row r="23" spans="1:4" ht="18" customHeight="1">
      <c r="A23" s="140" t="s">
        <v>68</v>
      </c>
      <c r="C23" s="26">
        <v>3</v>
      </c>
      <c r="D23" s="168">
        <f t="shared" si="2"/>
        <v>0.42613636363636359</v>
      </c>
    </row>
    <row r="24" spans="1:4" ht="18" customHeight="1">
      <c r="A24" s="149" t="s">
        <v>93</v>
      </c>
      <c r="B24" s="149"/>
      <c r="C24" s="34">
        <f>SUM(C5:C23)</f>
        <v>714</v>
      </c>
      <c r="D24" s="169">
        <f>C24/C25*100</f>
        <v>101.42045454545455</v>
      </c>
    </row>
    <row r="25" spans="1:4" ht="18" customHeight="1">
      <c r="A25" s="149" t="s">
        <v>142</v>
      </c>
      <c r="B25" s="149"/>
      <c r="C25" s="34">
        <v>704</v>
      </c>
      <c r="D25" s="169">
        <v>100</v>
      </c>
    </row>
    <row r="26" spans="1:4" ht="18" customHeight="1"/>
    <row r="27" spans="1:4" ht="18" customHeight="1">
      <c r="A27" s="16"/>
    </row>
    <row r="28" spans="1:4" ht="18" customHeight="1"/>
    <row r="29" spans="1:4" ht="18" customHeight="1"/>
    <row r="30" spans="1:4" ht="18" customHeight="1"/>
    <row r="31" spans="1:4" ht="18" customHeight="1"/>
    <row r="32" spans="1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4　本人について</oddHeader>
    <oddFooter>&amp;C&amp;"HG丸ｺﾞｼｯｸM-PRO,標準"&amp;10&amp;P　/　1　(問4-6)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3">
    <tabColor rgb="FF00B050"/>
  </sheetPr>
  <dimension ref="A1:Q300"/>
  <sheetViews>
    <sheetView zoomScale="60" zoomScaleNormal="60" zoomScaleSheetLayoutView="50" workbookViewId="0"/>
  </sheetViews>
  <sheetFormatPr defaultRowHeight="13.5"/>
  <cols>
    <col min="2" max="2" width="4.625" customWidth="1"/>
    <col min="3" max="3" width="28.125" style="40" customWidth="1"/>
    <col min="7" max="7" width="9" customWidth="1"/>
    <col min="8" max="8" width="9" style="40" customWidth="1"/>
    <col min="9" max="9" width="65.625" style="40" customWidth="1"/>
    <col min="12" max="12" width="4.625" customWidth="1"/>
    <col min="13" max="13" width="30.625" style="40" customWidth="1"/>
    <col min="16" max="16" width="4.625" customWidth="1"/>
  </cols>
  <sheetData>
    <row r="1" spans="3:5" ht="18" customHeight="1">
      <c r="C1" s="40" t="s">
        <v>590</v>
      </c>
    </row>
    <row r="2" spans="3:5" ht="18" customHeight="1"/>
    <row r="3" spans="3:5" ht="18" customHeight="1">
      <c r="C3" s="40" t="s">
        <v>160</v>
      </c>
    </row>
    <row r="4" spans="3:5" ht="18" customHeight="1">
      <c r="C4" s="89"/>
      <c r="D4" s="92" t="s">
        <v>109</v>
      </c>
      <c r="E4" s="86" t="s">
        <v>772</v>
      </c>
    </row>
    <row r="5" spans="3:5" ht="18" customHeight="1">
      <c r="C5" s="40" t="s">
        <v>573</v>
      </c>
      <c r="D5" s="13">
        <v>12</v>
      </c>
      <c r="E5" s="5">
        <f>D5/704*100</f>
        <v>1.7045454545454544</v>
      </c>
    </row>
    <row r="6" spans="3:5" ht="18" customHeight="1">
      <c r="C6" s="40" t="s">
        <v>813</v>
      </c>
      <c r="D6" s="13">
        <v>35</v>
      </c>
      <c r="E6" s="5">
        <f t="shared" ref="E6:E16" si="0">D6/704*100</f>
        <v>4.9715909090909092</v>
      </c>
    </row>
    <row r="7" spans="3:5" ht="18" customHeight="1">
      <c r="C7" s="40" t="s">
        <v>814</v>
      </c>
      <c r="D7" s="13">
        <v>46</v>
      </c>
      <c r="E7" s="5">
        <f t="shared" si="0"/>
        <v>6.5340909090909092</v>
      </c>
    </row>
    <row r="8" spans="3:5" ht="18" customHeight="1">
      <c r="C8" s="40" t="s">
        <v>815</v>
      </c>
      <c r="D8" s="13">
        <v>90</v>
      </c>
      <c r="E8" s="5">
        <f t="shared" si="0"/>
        <v>12.784090909090908</v>
      </c>
    </row>
    <row r="9" spans="3:5" ht="18" customHeight="1">
      <c r="C9" s="40" t="s">
        <v>816</v>
      </c>
      <c r="D9" s="13">
        <v>61</v>
      </c>
      <c r="E9" s="5">
        <f t="shared" si="0"/>
        <v>8.6647727272727284</v>
      </c>
    </row>
    <row r="10" spans="3:5" ht="18" customHeight="1">
      <c r="C10" s="40" t="s">
        <v>817</v>
      </c>
      <c r="D10" s="13">
        <v>85</v>
      </c>
      <c r="E10" s="5">
        <f t="shared" si="0"/>
        <v>12.073863636363637</v>
      </c>
    </row>
    <row r="11" spans="3:5" ht="18" customHeight="1">
      <c r="C11" s="40" t="s">
        <v>822</v>
      </c>
      <c r="D11" s="13">
        <v>144</v>
      </c>
      <c r="E11" s="5">
        <f t="shared" si="0"/>
        <v>20.454545454545457</v>
      </c>
    </row>
    <row r="12" spans="3:5" ht="18" customHeight="1">
      <c r="C12" s="40" t="s">
        <v>819</v>
      </c>
      <c r="D12" s="13">
        <v>82</v>
      </c>
      <c r="E12" s="5">
        <f t="shared" si="0"/>
        <v>11.647727272727272</v>
      </c>
    </row>
    <row r="13" spans="3:5" ht="18" customHeight="1">
      <c r="C13" s="40" t="s">
        <v>823</v>
      </c>
      <c r="D13" s="13">
        <v>59</v>
      </c>
      <c r="E13" s="5">
        <f t="shared" si="0"/>
        <v>8.3806818181818183</v>
      </c>
    </row>
    <row r="14" spans="3:5" ht="18" customHeight="1">
      <c r="C14" s="40" t="s">
        <v>824</v>
      </c>
      <c r="D14" s="13">
        <v>43</v>
      </c>
      <c r="E14" s="5">
        <f t="shared" si="0"/>
        <v>6.1079545454545459</v>
      </c>
    </row>
    <row r="15" spans="3:5" ht="18" customHeight="1">
      <c r="C15" s="40" t="s">
        <v>658</v>
      </c>
      <c r="D15" s="13">
        <v>15</v>
      </c>
      <c r="E15" s="5">
        <f t="shared" si="0"/>
        <v>2.1306818181818179</v>
      </c>
    </row>
    <row r="16" spans="3:5" ht="18" customHeight="1">
      <c r="C16" s="40" t="s">
        <v>68</v>
      </c>
      <c r="D16" s="13">
        <v>32</v>
      </c>
      <c r="E16" s="5">
        <f t="shared" si="0"/>
        <v>4.5454545454545459</v>
      </c>
    </row>
    <row r="17" spans="3:7" ht="18" customHeight="1">
      <c r="C17" s="89" t="s">
        <v>93</v>
      </c>
      <c r="D17" s="14">
        <v>704</v>
      </c>
      <c r="E17" s="15">
        <v>100</v>
      </c>
    </row>
    <row r="18" spans="3:7" ht="18" customHeight="1">
      <c r="C18" s="87"/>
      <c r="D18" s="3"/>
      <c r="E18" s="18"/>
    </row>
    <row r="19" spans="3:7" ht="18" customHeight="1">
      <c r="C19" s="101"/>
      <c r="D19" s="107" t="s">
        <v>160</v>
      </c>
    </row>
    <row r="20" spans="3:7" ht="18" customHeight="1">
      <c r="C20" s="102" t="s">
        <v>111</v>
      </c>
      <c r="D20" s="51">
        <v>22.222000000000001</v>
      </c>
    </row>
    <row r="21" spans="3:7" ht="18" customHeight="1">
      <c r="C21" s="87" t="s">
        <v>112</v>
      </c>
      <c r="D21" s="52">
        <v>16.2</v>
      </c>
    </row>
    <row r="22" spans="3:7" ht="18" customHeight="1">
      <c r="C22" s="87" t="s">
        <v>589</v>
      </c>
      <c r="D22" s="52">
        <v>22.6</v>
      </c>
    </row>
    <row r="23" spans="3:7" ht="18" customHeight="1">
      <c r="C23" s="103" t="s">
        <v>588</v>
      </c>
      <c r="D23" s="53">
        <v>16</v>
      </c>
    </row>
    <row r="24" spans="3:7" ht="18" customHeight="1"/>
    <row r="25" spans="3:7" ht="18" customHeight="1"/>
    <row r="26" spans="3:7" ht="18" customHeight="1">
      <c r="C26" s="40" t="s">
        <v>430</v>
      </c>
    </row>
    <row r="27" spans="3:7" ht="18" customHeight="1">
      <c r="C27" s="89"/>
      <c r="D27" s="6"/>
      <c r="E27" s="92" t="s">
        <v>109</v>
      </c>
      <c r="F27" s="86" t="s">
        <v>772</v>
      </c>
      <c r="G27" s="20"/>
    </row>
    <row r="28" spans="3:7" ht="18" customHeight="1">
      <c r="C28" s="40" t="s">
        <v>422</v>
      </c>
      <c r="D28" s="40"/>
      <c r="E28" s="13"/>
    </row>
    <row r="29" spans="3:7" ht="18" customHeight="1">
      <c r="D29" s="40" t="s">
        <v>574</v>
      </c>
      <c r="E29" s="13">
        <v>386</v>
      </c>
      <c r="F29" s="5">
        <f>E29/704*100</f>
        <v>54.82954545454546</v>
      </c>
      <c r="G29" s="5"/>
    </row>
    <row r="30" spans="3:7" ht="18" customHeight="1">
      <c r="D30" s="40" t="s">
        <v>575</v>
      </c>
      <c r="E30" s="13">
        <v>133</v>
      </c>
      <c r="F30" s="5">
        <f t="shared" ref="F30:F36" si="1">E30/704*100</f>
        <v>18.892045454545457</v>
      </c>
      <c r="G30" s="5"/>
    </row>
    <row r="31" spans="3:7" ht="18" customHeight="1">
      <c r="D31" s="40" t="s">
        <v>576</v>
      </c>
      <c r="E31" s="13">
        <v>54</v>
      </c>
      <c r="F31" s="5">
        <f t="shared" si="1"/>
        <v>7.6704545454545459</v>
      </c>
      <c r="G31" s="5"/>
    </row>
    <row r="32" spans="3:7" ht="18" customHeight="1">
      <c r="D32" s="40" t="s">
        <v>577</v>
      </c>
      <c r="E32" s="13">
        <v>55</v>
      </c>
      <c r="F32" s="5">
        <f t="shared" si="1"/>
        <v>7.8125</v>
      </c>
      <c r="G32" s="5"/>
    </row>
    <row r="33" spans="3:12" ht="18" customHeight="1">
      <c r="D33" s="40" t="s">
        <v>578</v>
      </c>
      <c r="E33" s="13">
        <v>13</v>
      </c>
      <c r="F33" s="5">
        <f t="shared" si="1"/>
        <v>1.8465909090909092</v>
      </c>
      <c r="G33" s="5"/>
    </row>
    <row r="34" spans="3:12" ht="18" customHeight="1">
      <c r="D34" s="40" t="s">
        <v>579</v>
      </c>
      <c r="E34" s="13">
        <v>32</v>
      </c>
      <c r="F34" s="5">
        <f t="shared" si="1"/>
        <v>4.5454545454545459</v>
      </c>
      <c r="G34" s="5"/>
    </row>
    <row r="35" spans="3:12" ht="18" customHeight="1">
      <c r="D35" s="40" t="s">
        <v>147</v>
      </c>
      <c r="E35" s="13">
        <v>1</v>
      </c>
      <c r="F35" s="5">
        <f t="shared" si="1"/>
        <v>0.14204545454545456</v>
      </c>
      <c r="G35" s="5"/>
    </row>
    <row r="36" spans="3:12" ht="18" customHeight="1">
      <c r="D36" s="40" t="s">
        <v>68</v>
      </c>
      <c r="E36" s="13">
        <v>6</v>
      </c>
      <c r="F36" s="5">
        <f t="shared" si="1"/>
        <v>0.85227272727272718</v>
      </c>
      <c r="G36" s="5"/>
    </row>
    <row r="37" spans="3:12" ht="18" customHeight="1">
      <c r="D37" s="40"/>
      <c r="E37" s="13"/>
      <c r="F37" s="5"/>
      <c r="G37" s="5"/>
    </row>
    <row r="38" spans="3:12" ht="18" customHeight="1">
      <c r="C38" s="40" t="s">
        <v>423</v>
      </c>
      <c r="D38" s="40"/>
      <c r="E38" s="13"/>
      <c r="F38" s="5"/>
      <c r="G38" s="5"/>
    </row>
    <row r="39" spans="3:12" ht="18" customHeight="1">
      <c r="D39" s="40" t="s">
        <v>424</v>
      </c>
      <c r="E39" s="13">
        <v>2</v>
      </c>
      <c r="F39" s="5">
        <f t="shared" ref="F39:F40" si="2">E39/704*100</f>
        <v>0.28409090909090912</v>
      </c>
      <c r="G39" s="5"/>
    </row>
    <row r="40" spans="3:12" ht="18" customHeight="1">
      <c r="D40" s="40" t="s">
        <v>5</v>
      </c>
      <c r="E40" s="13">
        <v>4</v>
      </c>
      <c r="F40" s="5">
        <f t="shared" si="2"/>
        <v>0.56818181818181823</v>
      </c>
      <c r="G40" s="5"/>
    </row>
    <row r="41" spans="3:12" ht="18" customHeight="1">
      <c r="D41" s="40"/>
      <c r="E41" s="13"/>
      <c r="F41" s="5"/>
      <c r="G41" s="5"/>
    </row>
    <row r="42" spans="3:12" ht="18" customHeight="1">
      <c r="C42" s="40" t="s">
        <v>425</v>
      </c>
      <c r="D42" s="40"/>
      <c r="E42" s="13"/>
      <c r="F42" s="5"/>
      <c r="G42" s="5"/>
      <c r="L42" s="58"/>
    </row>
    <row r="43" spans="3:12" ht="18" customHeight="1">
      <c r="D43" s="40" t="s">
        <v>574</v>
      </c>
      <c r="E43" s="13">
        <v>0</v>
      </c>
      <c r="F43" s="5">
        <f t="shared" ref="F43:F47" si="3">E43/704*100</f>
        <v>0</v>
      </c>
      <c r="G43" s="5"/>
    </row>
    <row r="44" spans="3:12" ht="18" customHeight="1">
      <c r="D44" s="40" t="s">
        <v>575</v>
      </c>
      <c r="E44" s="13">
        <v>2</v>
      </c>
      <c r="F44" s="5">
        <f t="shared" si="3"/>
        <v>0.28409090909090912</v>
      </c>
      <c r="G44" s="5"/>
    </row>
    <row r="45" spans="3:12" ht="18" customHeight="1">
      <c r="D45" s="40" t="s">
        <v>576</v>
      </c>
      <c r="E45" s="13">
        <v>3</v>
      </c>
      <c r="F45" s="5">
        <f t="shared" si="3"/>
        <v>0.42613636363636359</v>
      </c>
      <c r="G45" s="5"/>
    </row>
    <row r="46" spans="3:12" ht="18" customHeight="1">
      <c r="D46" s="40"/>
      <c r="E46" s="13"/>
      <c r="F46" s="5"/>
      <c r="G46" s="5"/>
    </row>
    <row r="47" spans="3:12" ht="18" customHeight="1">
      <c r="C47" s="40" t="s">
        <v>68</v>
      </c>
      <c r="D47" s="40"/>
      <c r="E47" s="13">
        <v>18</v>
      </c>
      <c r="F47" s="5">
        <f t="shared" si="3"/>
        <v>2.5568181818181821</v>
      </c>
      <c r="G47" s="5"/>
    </row>
    <row r="48" spans="3:12" ht="18" customHeight="1">
      <c r="C48" s="89" t="s">
        <v>93</v>
      </c>
      <c r="D48" s="6"/>
      <c r="E48" s="14">
        <f>SUM(E29:E47)</f>
        <v>709</v>
      </c>
      <c r="F48" s="15">
        <f>SUM(F29:F47)</f>
        <v>100.71022727272728</v>
      </c>
      <c r="G48" s="18"/>
    </row>
    <row r="49" spans="1:17" ht="18" customHeight="1">
      <c r="C49" s="89" t="s">
        <v>142</v>
      </c>
      <c r="D49" s="47"/>
      <c r="E49" s="14">
        <v>704</v>
      </c>
      <c r="F49" s="15">
        <v>100</v>
      </c>
    </row>
    <row r="50" spans="1:17" ht="18" customHeight="1"/>
    <row r="51" spans="1:17" ht="18" customHeight="1"/>
    <row r="52" spans="1:17" ht="18" customHeight="1">
      <c r="A52" s="40" t="s">
        <v>427</v>
      </c>
      <c r="B52" s="40"/>
      <c r="C52"/>
    </row>
    <row r="53" spans="1:17" ht="18" customHeight="1">
      <c r="A53" s="89"/>
      <c r="B53" s="89"/>
      <c r="C53" s="89"/>
      <c r="D53" s="89"/>
      <c r="E53" s="89"/>
      <c r="F53" s="89"/>
      <c r="G53" s="92" t="s">
        <v>109</v>
      </c>
      <c r="H53" s="86" t="s">
        <v>772</v>
      </c>
      <c r="I53"/>
      <c r="L53" s="40"/>
      <c r="Q53" s="40"/>
    </row>
    <row r="54" spans="1:17" ht="18" customHeight="1">
      <c r="A54" s="40" t="s">
        <v>189</v>
      </c>
      <c r="B54" s="40"/>
      <c r="D54" s="40"/>
      <c r="E54" s="40"/>
      <c r="F54" s="40"/>
      <c r="G54" s="13"/>
      <c r="H54"/>
      <c r="I54"/>
      <c r="L54" s="40"/>
      <c r="Q54" s="40"/>
    </row>
    <row r="55" spans="1:17" ht="18" customHeight="1">
      <c r="A55" s="40"/>
      <c r="B55" s="40" t="s">
        <v>190</v>
      </c>
      <c r="D55" s="40"/>
      <c r="E55" s="40"/>
      <c r="F55" s="40"/>
      <c r="G55" s="13">
        <v>116</v>
      </c>
      <c r="H55" s="5">
        <f>G55/704*100</f>
        <v>16.477272727272727</v>
      </c>
      <c r="I55"/>
      <c r="L55" s="40"/>
      <c r="Q55" s="40"/>
    </row>
    <row r="56" spans="1:17" ht="18" customHeight="1">
      <c r="A56" s="40"/>
      <c r="B56" s="40" t="s">
        <v>191</v>
      </c>
      <c r="D56" s="40"/>
      <c r="E56" s="40"/>
      <c r="F56" s="40"/>
      <c r="G56" s="13">
        <v>129</v>
      </c>
      <c r="H56" s="5">
        <f t="shared" ref="H56:H65" si="4">G56/704*100</f>
        <v>18.323863636363637</v>
      </c>
      <c r="I56"/>
      <c r="L56" s="40"/>
      <c r="Q56" s="40"/>
    </row>
    <row r="57" spans="1:17" ht="18" customHeight="1">
      <c r="A57" s="40"/>
      <c r="B57" s="40" t="s">
        <v>192</v>
      </c>
      <c r="D57" s="40"/>
      <c r="E57" s="40"/>
      <c r="F57" s="40"/>
      <c r="G57" s="13">
        <v>2</v>
      </c>
      <c r="H57" s="5">
        <f t="shared" si="4"/>
        <v>0.28409090909090912</v>
      </c>
      <c r="I57"/>
      <c r="L57" s="40"/>
      <c r="Q57" s="40"/>
    </row>
    <row r="58" spans="1:17" ht="18" customHeight="1">
      <c r="A58" s="40"/>
      <c r="B58" s="40" t="s">
        <v>193</v>
      </c>
      <c r="D58" s="40"/>
      <c r="E58" s="40"/>
      <c r="F58" s="40"/>
      <c r="G58" s="13">
        <v>1</v>
      </c>
      <c r="H58" s="5">
        <f t="shared" si="4"/>
        <v>0.14204545454545456</v>
      </c>
      <c r="I58"/>
      <c r="L58" s="40"/>
      <c r="Q58" s="40"/>
    </row>
    <row r="59" spans="1:17" ht="18" customHeight="1">
      <c r="A59" s="40"/>
      <c r="B59" s="40" t="s">
        <v>194</v>
      </c>
      <c r="D59" s="40"/>
      <c r="E59" s="40"/>
      <c r="F59" s="40"/>
      <c r="G59" s="13">
        <v>10</v>
      </c>
      <c r="H59" s="5">
        <f t="shared" si="4"/>
        <v>1.4204545454545454</v>
      </c>
      <c r="I59"/>
      <c r="L59" s="40"/>
      <c r="Q59" s="40"/>
    </row>
    <row r="60" spans="1:17" ht="18" customHeight="1">
      <c r="A60" s="40"/>
      <c r="B60" s="40" t="s">
        <v>195</v>
      </c>
      <c r="D60" s="40"/>
      <c r="E60" s="40"/>
      <c r="F60" s="40"/>
      <c r="G60" s="13">
        <v>151</v>
      </c>
      <c r="H60" s="5">
        <f t="shared" si="4"/>
        <v>21.448863636363637</v>
      </c>
      <c r="I60"/>
      <c r="L60" s="40"/>
      <c r="Q60" s="40"/>
    </row>
    <row r="61" spans="1:17" ht="18" customHeight="1">
      <c r="A61" s="40"/>
      <c r="B61" s="40" t="s">
        <v>196</v>
      </c>
      <c r="D61" s="40"/>
      <c r="E61" s="40"/>
      <c r="F61" s="40"/>
      <c r="G61" s="13">
        <v>113</v>
      </c>
      <c r="H61" s="5">
        <f t="shared" si="4"/>
        <v>16.051136363636363</v>
      </c>
      <c r="I61"/>
      <c r="L61" s="40"/>
      <c r="Q61" s="40"/>
    </row>
    <row r="62" spans="1:17" ht="18" customHeight="1">
      <c r="A62" s="40"/>
      <c r="B62" s="40" t="s">
        <v>197</v>
      </c>
      <c r="D62" s="40"/>
      <c r="E62" s="40"/>
      <c r="F62" s="40"/>
      <c r="G62" s="13">
        <v>56</v>
      </c>
      <c r="H62" s="5">
        <f t="shared" si="4"/>
        <v>7.9545454545454541</v>
      </c>
      <c r="I62"/>
      <c r="L62" s="40"/>
      <c r="Q62" s="40"/>
    </row>
    <row r="63" spans="1:17" ht="18" customHeight="1">
      <c r="A63" s="40"/>
      <c r="B63" s="40" t="s">
        <v>198</v>
      </c>
      <c r="D63" s="40"/>
      <c r="E63" s="40"/>
      <c r="F63" s="40"/>
      <c r="G63" s="13">
        <v>82</v>
      </c>
      <c r="H63" s="5">
        <f t="shared" si="4"/>
        <v>11.647727272727272</v>
      </c>
      <c r="I63"/>
      <c r="L63" s="40"/>
      <c r="Q63" s="40"/>
    </row>
    <row r="64" spans="1:17" ht="18" customHeight="1">
      <c r="A64" s="40"/>
      <c r="B64" s="40" t="s">
        <v>199</v>
      </c>
      <c r="D64" s="40"/>
      <c r="E64" s="40"/>
      <c r="F64" s="40"/>
      <c r="G64" s="13">
        <v>4</v>
      </c>
      <c r="H64" s="5">
        <f t="shared" si="4"/>
        <v>0.56818181818181823</v>
      </c>
      <c r="I64"/>
      <c r="L64" s="40"/>
      <c r="Q64" s="40"/>
    </row>
    <row r="65" spans="1:17" ht="18" customHeight="1">
      <c r="A65" s="40"/>
      <c r="B65" s="40" t="s">
        <v>5</v>
      </c>
      <c r="D65" s="40"/>
      <c r="E65" s="40"/>
      <c r="F65" s="40"/>
      <c r="G65" s="13">
        <v>11</v>
      </c>
      <c r="H65" s="5">
        <f t="shared" si="4"/>
        <v>1.5625</v>
      </c>
      <c r="I65"/>
      <c r="L65" s="40"/>
      <c r="Q65" s="40"/>
    </row>
    <row r="66" spans="1:17" ht="18" customHeight="1">
      <c r="A66" s="40"/>
      <c r="B66" s="40"/>
      <c r="D66" s="40"/>
      <c r="E66" s="40"/>
      <c r="F66" s="40"/>
      <c r="G66" s="13"/>
      <c r="H66" s="5"/>
      <c r="I66"/>
      <c r="L66" s="40"/>
      <c r="Q66" s="40"/>
    </row>
    <row r="67" spans="1:17" ht="18" customHeight="1">
      <c r="A67" s="40" t="s">
        <v>200</v>
      </c>
      <c r="B67" s="40"/>
      <c r="D67" s="40"/>
      <c r="E67" s="40"/>
      <c r="F67" s="40"/>
      <c r="G67" s="13"/>
      <c r="H67" s="5"/>
      <c r="I67"/>
      <c r="J67" s="40"/>
      <c r="Q67" s="40"/>
    </row>
    <row r="68" spans="1:17" ht="18" customHeight="1">
      <c r="A68" s="40"/>
      <c r="B68" s="40" t="s">
        <v>201</v>
      </c>
      <c r="D68" s="40"/>
      <c r="E68" s="40"/>
      <c r="F68" s="40"/>
      <c r="G68" s="13">
        <v>4</v>
      </c>
      <c r="H68" s="5">
        <f t="shared" ref="H68:H74" si="5">G68/704*100</f>
        <v>0.56818181818181823</v>
      </c>
      <c r="I68"/>
      <c r="J68" s="40"/>
      <c r="Q68" s="40"/>
    </row>
    <row r="69" spans="1:17" ht="18" customHeight="1">
      <c r="A69" s="40"/>
      <c r="B69" s="40" t="s">
        <v>202</v>
      </c>
      <c r="D69" s="40"/>
      <c r="E69" s="40"/>
      <c r="F69" s="40"/>
      <c r="G69" s="13">
        <v>0</v>
      </c>
      <c r="H69" s="5">
        <f t="shared" si="5"/>
        <v>0</v>
      </c>
      <c r="I69"/>
      <c r="J69" s="40"/>
      <c r="Q69" s="40"/>
    </row>
    <row r="70" spans="1:17" ht="18" customHeight="1">
      <c r="A70" s="40"/>
      <c r="B70" s="40" t="s">
        <v>203</v>
      </c>
      <c r="D70" s="40"/>
      <c r="E70" s="40"/>
      <c r="F70" s="40"/>
      <c r="G70" s="13">
        <v>0</v>
      </c>
      <c r="H70" s="5">
        <f t="shared" si="5"/>
        <v>0</v>
      </c>
      <c r="I70"/>
      <c r="J70" s="40"/>
      <c r="Q70" s="40"/>
    </row>
    <row r="71" spans="1:17" ht="18" customHeight="1">
      <c r="A71" s="40"/>
      <c r="B71" s="40" t="s">
        <v>204</v>
      </c>
      <c r="D71" s="40"/>
      <c r="E71" s="40"/>
      <c r="F71" s="40"/>
      <c r="G71" s="13">
        <v>0</v>
      </c>
      <c r="H71" s="5">
        <f t="shared" si="5"/>
        <v>0</v>
      </c>
      <c r="I71"/>
      <c r="J71" s="40"/>
      <c r="Q71" s="40"/>
    </row>
    <row r="72" spans="1:17" ht="18" customHeight="1">
      <c r="A72" s="40"/>
      <c r="B72" s="40" t="s">
        <v>205</v>
      </c>
      <c r="D72" s="40"/>
      <c r="E72" s="40"/>
      <c r="F72" s="40"/>
      <c r="G72" s="13">
        <v>0</v>
      </c>
      <c r="H72" s="5">
        <f t="shared" si="5"/>
        <v>0</v>
      </c>
      <c r="I72"/>
      <c r="J72" s="40"/>
      <c r="Q72" s="40"/>
    </row>
    <row r="73" spans="1:17" ht="18" customHeight="1">
      <c r="A73" s="40"/>
      <c r="B73" s="40" t="s">
        <v>206</v>
      </c>
      <c r="D73" s="40"/>
      <c r="E73" s="40"/>
      <c r="F73" s="40"/>
      <c r="G73" s="13">
        <v>0</v>
      </c>
      <c r="H73" s="5">
        <f t="shared" si="5"/>
        <v>0</v>
      </c>
      <c r="I73"/>
      <c r="J73" s="40"/>
      <c r="Q73" s="40"/>
    </row>
    <row r="74" spans="1:17" ht="18" customHeight="1">
      <c r="A74" s="40"/>
      <c r="B74" s="40" t="s">
        <v>5</v>
      </c>
      <c r="D74" s="40"/>
      <c r="E74" s="40"/>
      <c r="F74" s="40"/>
      <c r="G74" s="13">
        <v>0</v>
      </c>
      <c r="H74" s="5">
        <f t="shared" si="5"/>
        <v>0</v>
      </c>
      <c r="I74"/>
      <c r="J74" s="40"/>
      <c r="Q74" s="40"/>
    </row>
    <row r="75" spans="1:17" ht="18" customHeight="1">
      <c r="A75" s="40"/>
      <c r="B75" s="40"/>
      <c r="D75" s="40"/>
      <c r="E75" s="40"/>
      <c r="F75" s="40"/>
      <c r="G75" s="13"/>
      <c r="H75" s="5"/>
      <c r="I75"/>
      <c r="J75" s="40"/>
      <c r="Q75" s="40"/>
    </row>
    <row r="76" spans="1:17" ht="18" customHeight="1">
      <c r="A76" s="40" t="s">
        <v>207</v>
      </c>
      <c r="B76" s="40"/>
      <c r="D76" s="40"/>
      <c r="E76" s="40"/>
      <c r="F76" s="40"/>
      <c r="G76" s="13"/>
      <c r="H76" s="5"/>
      <c r="I76"/>
      <c r="J76" s="40"/>
      <c r="Q76" s="40"/>
    </row>
    <row r="77" spans="1:17" ht="18" customHeight="1">
      <c r="A77" s="40"/>
      <c r="B77" s="40" t="s">
        <v>208</v>
      </c>
      <c r="D77" s="40"/>
      <c r="E77" s="40"/>
      <c r="F77" s="40"/>
      <c r="G77" s="13">
        <v>2</v>
      </c>
      <c r="H77" s="5">
        <f t="shared" ref="H77:H85" si="6">G77/704*100</f>
        <v>0.28409090909090912</v>
      </c>
      <c r="I77"/>
      <c r="J77" s="40"/>
      <c r="Q77" s="40"/>
    </row>
    <row r="78" spans="1:17" ht="18" customHeight="1">
      <c r="A78" s="40"/>
      <c r="B78" s="40" t="s">
        <v>209</v>
      </c>
      <c r="D78" s="40"/>
      <c r="E78" s="40"/>
      <c r="F78" s="40"/>
      <c r="G78" s="13">
        <v>0</v>
      </c>
      <c r="H78" s="5">
        <f t="shared" si="6"/>
        <v>0</v>
      </c>
      <c r="I78"/>
      <c r="J78" s="40"/>
      <c r="Q78" s="40"/>
    </row>
    <row r="79" spans="1:17" ht="18" customHeight="1">
      <c r="A79" s="40"/>
      <c r="B79" s="40" t="s">
        <v>786</v>
      </c>
      <c r="D79" s="40"/>
      <c r="E79" s="40"/>
      <c r="F79" s="40"/>
      <c r="G79" s="13">
        <v>0</v>
      </c>
      <c r="H79" s="5">
        <f t="shared" si="6"/>
        <v>0</v>
      </c>
      <c r="I79"/>
      <c r="J79" s="40"/>
      <c r="Q79" s="40"/>
    </row>
    <row r="80" spans="1:17" ht="18" customHeight="1">
      <c r="A80" s="40"/>
      <c r="B80" s="40" t="s">
        <v>211</v>
      </c>
      <c r="D80" s="40"/>
      <c r="E80" s="40"/>
      <c r="F80" s="40"/>
      <c r="G80" s="13">
        <v>0</v>
      </c>
      <c r="H80" s="5">
        <f t="shared" si="6"/>
        <v>0</v>
      </c>
      <c r="I80"/>
      <c r="J80" s="40"/>
      <c r="Q80" s="40"/>
    </row>
    <row r="81" spans="1:17" ht="18" customHeight="1">
      <c r="A81" s="40"/>
      <c r="B81" s="40" t="s">
        <v>212</v>
      </c>
      <c r="D81" s="40"/>
      <c r="E81" s="40"/>
      <c r="F81" s="40"/>
      <c r="G81" s="13">
        <v>0</v>
      </c>
      <c r="H81" s="5">
        <f t="shared" si="6"/>
        <v>0</v>
      </c>
      <c r="I81"/>
      <c r="J81" s="40"/>
      <c r="Q81" s="40"/>
    </row>
    <row r="82" spans="1:17" ht="18" customHeight="1">
      <c r="A82" s="40"/>
      <c r="B82" s="40" t="s">
        <v>213</v>
      </c>
      <c r="D82" s="40"/>
      <c r="E82" s="40"/>
      <c r="F82" s="40"/>
      <c r="G82" s="13">
        <v>0</v>
      </c>
      <c r="H82" s="5">
        <f t="shared" si="6"/>
        <v>0</v>
      </c>
      <c r="I82"/>
      <c r="J82" s="40"/>
      <c r="Q82" s="40"/>
    </row>
    <row r="83" spans="1:17" ht="18" customHeight="1">
      <c r="A83" s="40"/>
      <c r="B83" s="40" t="s">
        <v>5</v>
      </c>
      <c r="D83" s="40"/>
      <c r="E83" s="40"/>
      <c r="F83" s="40"/>
      <c r="G83" s="13">
        <v>1</v>
      </c>
      <c r="H83" s="5">
        <f t="shared" si="6"/>
        <v>0.14204545454545456</v>
      </c>
      <c r="I83"/>
      <c r="J83" s="40"/>
      <c r="Q83" s="40"/>
    </row>
    <row r="84" spans="1:17" ht="18" customHeight="1">
      <c r="A84" s="40"/>
      <c r="B84" s="40"/>
      <c r="D84" s="40"/>
      <c r="E84" s="40"/>
      <c r="F84" s="40"/>
      <c r="G84" s="13"/>
      <c r="H84" s="5"/>
      <c r="I84"/>
      <c r="J84" s="40"/>
      <c r="Q84" s="40"/>
    </row>
    <row r="85" spans="1:17" ht="18" customHeight="1">
      <c r="A85" s="40" t="s">
        <v>68</v>
      </c>
      <c r="B85" s="40"/>
      <c r="D85" s="40"/>
      <c r="E85" s="40"/>
      <c r="F85" s="40"/>
      <c r="G85" s="13">
        <v>39</v>
      </c>
      <c r="H85" s="5">
        <f t="shared" si="6"/>
        <v>5.5397727272727275</v>
      </c>
      <c r="I85"/>
      <c r="J85" s="40"/>
      <c r="Q85" s="40"/>
    </row>
    <row r="86" spans="1:17" ht="18" customHeight="1">
      <c r="A86" s="89" t="s">
        <v>93</v>
      </c>
      <c r="B86" s="89"/>
      <c r="C86" s="89"/>
      <c r="D86" s="89"/>
      <c r="E86" s="89"/>
      <c r="F86" s="89"/>
      <c r="G86" s="14">
        <f>SUM(G55:G85)</f>
        <v>721</v>
      </c>
      <c r="H86" s="15">
        <f>G86/G87*100</f>
        <v>102.41477272727273</v>
      </c>
      <c r="I86"/>
      <c r="J86" s="40"/>
      <c r="Q86" s="40"/>
    </row>
    <row r="87" spans="1:17" ht="18" customHeight="1">
      <c r="A87" s="89" t="s">
        <v>142</v>
      </c>
      <c r="B87" s="89"/>
      <c r="C87" s="89"/>
      <c r="D87" s="89"/>
      <c r="E87" s="89"/>
      <c r="F87" s="89"/>
      <c r="G87" s="34">
        <v>704</v>
      </c>
      <c r="H87" s="57">
        <v>100</v>
      </c>
      <c r="I87"/>
      <c r="J87" s="40"/>
      <c r="Q87" s="40"/>
    </row>
    <row r="88" spans="1:17" ht="18" customHeight="1"/>
    <row r="89" spans="1:17" ht="18" customHeight="1"/>
    <row r="90" spans="1:17" ht="18" customHeight="1">
      <c r="C90" s="40" t="s">
        <v>587</v>
      </c>
    </row>
    <row r="91" spans="1:17" ht="18" customHeight="1"/>
    <row r="92" spans="1:17" ht="18" customHeight="1">
      <c r="C92" s="89"/>
      <c r="D92" s="92" t="s">
        <v>109</v>
      </c>
      <c r="E92" s="86" t="s">
        <v>772</v>
      </c>
    </row>
    <row r="93" spans="1:17" ht="18" customHeight="1">
      <c r="C93" s="40" t="s">
        <v>581</v>
      </c>
      <c r="D93" s="13">
        <v>104</v>
      </c>
      <c r="E93" s="5">
        <f>D93/704*100</f>
        <v>14.772727272727273</v>
      </c>
    </row>
    <row r="94" spans="1:17" ht="18" customHeight="1">
      <c r="C94" s="40" t="s">
        <v>582</v>
      </c>
      <c r="D94" s="13">
        <v>44</v>
      </c>
      <c r="E94" s="5">
        <f t="shared" ref="E94:E103" si="7">D94/704*100</f>
        <v>6.25</v>
      </c>
    </row>
    <row r="95" spans="1:17" ht="18" customHeight="1">
      <c r="C95" s="40" t="s">
        <v>583</v>
      </c>
      <c r="D95" s="13">
        <v>27</v>
      </c>
      <c r="E95" s="5">
        <f t="shared" si="7"/>
        <v>3.8352272727272729</v>
      </c>
    </row>
    <row r="96" spans="1:17" ht="18" customHeight="1">
      <c r="C96" s="40" t="s">
        <v>584</v>
      </c>
      <c r="D96" s="13">
        <v>31</v>
      </c>
      <c r="E96" s="5">
        <f t="shared" si="7"/>
        <v>4.4034090909090908</v>
      </c>
    </row>
    <row r="97" spans="3:5" ht="18" customHeight="1">
      <c r="C97" s="40" t="s">
        <v>585</v>
      </c>
      <c r="D97" s="13">
        <v>36</v>
      </c>
      <c r="E97" s="5">
        <f t="shared" si="7"/>
        <v>5.1136363636363642</v>
      </c>
    </row>
    <row r="98" spans="3:5" ht="18" customHeight="1">
      <c r="C98" s="40" t="s">
        <v>586</v>
      </c>
      <c r="D98" s="13">
        <v>101</v>
      </c>
      <c r="E98" s="5">
        <f t="shared" si="7"/>
        <v>14.346590909090908</v>
      </c>
    </row>
    <row r="99" spans="3:5" ht="18" customHeight="1">
      <c r="C99" s="40" t="s">
        <v>428</v>
      </c>
      <c r="D99" s="13">
        <v>138</v>
      </c>
      <c r="E99" s="5">
        <f t="shared" si="7"/>
        <v>19.602272727272727</v>
      </c>
    </row>
    <row r="100" spans="3:5" ht="18" customHeight="1">
      <c r="C100" s="40" t="s">
        <v>429</v>
      </c>
      <c r="D100" s="13">
        <v>42</v>
      </c>
      <c r="E100" s="5">
        <f t="shared" si="7"/>
        <v>5.9659090909090908</v>
      </c>
    </row>
    <row r="101" spans="3:5" ht="18" customHeight="1">
      <c r="C101" s="40" t="s">
        <v>777</v>
      </c>
      <c r="D101" s="13">
        <v>36</v>
      </c>
      <c r="E101" s="5">
        <f t="shared" si="7"/>
        <v>5.1136363636363642</v>
      </c>
    </row>
    <row r="102" spans="3:5" ht="18" customHeight="1">
      <c r="C102" s="40" t="s">
        <v>68</v>
      </c>
      <c r="D102" s="13">
        <v>144</v>
      </c>
      <c r="E102" s="5">
        <f t="shared" si="7"/>
        <v>20.454545454545457</v>
      </c>
    </row>
    <row r="103" spans="3:5" ht="18" customHeight="1">
      <c r="C103" s="40" t="s">
        <v>147</v>
      </c>
      <c r="D103" s="13">
        <v>1</v>
      </c>
      <c r="E103" s="5">
        <f t="shared" si="7"/>
        <v>0.14204545454545456</v>
      </c>
    </row>
    <row r="104" spans="3:5" ht="18" customHeight="1">
      <c r="C104" s="89" t="s">
        <v>93</v>
      </c>
      <c r="D104" s="14">
        <v>704</v>
      </c>
      <c r="E104" s="15">
        <v>100</v>
      </c>
    </row>
    <row r="105" spans="3:5" ht="18" customHeight="1"/>
    <row r="106" spans="3:5" ht="18" customHeight="1"/>
    <row r="107" spans="3:5" ht="18" customHeight="1"/>
    <row r="108" spans="3:5" ht="18" customHeight="1"/>
    <row r="109" spans="3:5" ht="18" customHeight="1"/>
    <row r="110" spans="3:5" ht="18" customHeight="1"/>
    <row r="111" spans="3:5" ht="18" customHeight="1"/>
    <row r="112" spans="3:5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19685039370078741" right="0.19685039370078741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4　本人について</oddHeader>
    <oddFooter>&amp;C&amp;"HG丸ｺﾞｼｯｸM-PRO,標準"&amp;10&amp;P　/　4　(問4-7～8)</oddFooter>
  </headerFooter>
  <rowBreaks count="3" manualBreakCount="3">
    <brk id="24" max="7" man="1"/>
    <brk id="50" max="16383" man="1"/>
    <brk id="88" max="7" man="1"/>
  </rowBreaks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8">
    <tabColor rgb="FF00B050"/>
  </sheetPr>
  <dimension ref="B1:Q269"/>
  <sheetViews>
    <sheetView zoomScale="70" zoomScaleNormal="70" zoomScaleSheetLayoutView="50" workbookViewId="0"/>
  </sheetViews>
  <sheetFormatPr defaultRowHeight="13.5"/>
  <cols>
    <col min="1" max="1" width="4.625" customWidth="1"/>
    <col min="2" max="2" width="32.125" style="1" bestFit="1" customWidth="1"/>
    <col min="5" max="6" width="4.625" customWidth="1"/>
    <col min="7" max="7" width="34.625" style="40" customWidth="1"/>
    <col min="10" max="11" width="4.625" customWidth="1"/>
    <col min="12" max="12" width="30.625" style="1" customWidth="1"/>
    <col min="15" max="16" width="4.625" customWidth="1"/>
    <col min="17" max="17" width="25.625" style="1" customWidth="1"/>
    <col min="20" max="20" width="4.625" customWidth="1"/>
  </cols>
  <sheetData>
    <row r="1" spans="2:15" ht="18" customHeight="1">
      <c r="B1" s="81" t="s">
        <v>618</v>
      </c>
    </row>
    <row r="2" spans="2:15" ht="18" customHeight="1">
      <c r="H2" s="134"/>
      <c r="I2" s="134"/>
    </row>
    <row r="3" spans="2:15" ht="18" customHeight="1">
      <c r="B3" s="40" t="s">
        <v>591</v>
      </c>
      <c r="G3" s="40" t="s">
        <v>240</v>
      </c>
      <c r="H3" s="134"/>
      <c r="I3" s="134"/>
      <c r="J3" s="20"/>
    </row>
    <row r="4" spans="2:15" ht="18" customHeight="1">
      <c r="B4" s="40"/>
      <c r="H4" s="134"/>
      <c r="I4" s="134"/>
      <c r="J4" s="5"/>
    </row>
    <row r="5" spans="2:15" ht="18" customHeight="1">
      <c r="B5" s="89"/>
      <c r="C5" s="92" t="s">
        <v>109</v>
      </c>
      <c r="D5" s="86" t="s">
        <v>772</v>
      </c>
      <c r="E5" s="20"/>
      <c r="G5" s="40" t="s">
        <v>243</v>
      </c>
      <c r="H5" s="134"/>
      <c r="I5" s="134"/>
      <c r="J5" s="5"/>
    </row>
    <row r="6" spans="2:15" ht="18" customHeight="1">
      <c r="B6" s="40" t="s">
        <v>592</v>
      </c>
      <c r="C6" s="13">
        <v>181</v>
      </c>
      <c r="D6" s="5">
        <f>C6/704*100</f>
        <v>25.71022727272727</v>
      </c>
      <c r="E6" s="5"/>
      <c r="G6" s="89"/>
      <c r="H6" s="92" t="s">
        <v>109</v>
      </c>
      <c r="I6" s="86" t="s">
        <v>772</v>
      </c>
      <c r="J6" s="5"/>
    </row>
    <row r="7" spans="2:15" ht="18" customHeight="1">
      <c r="B7" s="40" t="s">
        <v>593</v>
      </c>
      <c r="C7" s="13">
        <v>204</v>
      </c>
      <c r="D7" s="5">
        <f t="shared" ref="D7:D14" si="0">C7/704*100</f>
        <v>28.97727272727273</v>
      </c>
      <c r="E7" s="5"/>
      <c r="G7" s="40" t="s">
        <v>600</v>
      </c>
      <c r="H7" s="13">
        <v>15</v>
      </c>
      <c r="I7" s="5">
        <f>H7/364*100</f>
        <v>4.1208791208791204</v>
      </c>
      <c r="J7" s="5"/>
      <c r="O7" s="20"/>
    </row>
    <row r="8" spans="2:15" ht="18" customHeight="1">
      <c r="B8" s="40" t="s">
        <v>594</v>
      </c>
      <c r="C8" s="13">
        <v>151</v>
      </c>
      <c r="D8" s="5">
        <f t="shared" si="0"/>
        <v>21.448863636363637</v>
      </c>
      <c r="E8" s="5"/>
      <c r="G8" s="40" t="s">
        <v>735</v>
      </c>
      <c r="H8" s="13">
        <v>63</v>
      </c>
      <c r="I8" s="5">
        <f t="shared" ref="I8:I15" si="1">H8/364*100</f>
        <v>17.307692307692307</v>
      </c>
      <c r="J8" s="5"/>
      <c r="O8" s="5"/>
    </row>
    <row r="9" spans="2:15" ht="18" customHeight="1">
      <c r="B9" s="40" t="s">
        <v>595</v>
      </c>
      <c r="C9" s="13">
        <v>92</v>
      </c>
      <c r="D9" s="5">
        <f t="shared" si="0"/>
        <v>13.068181818181818</v>
      </c>
      <c r="E9" s="5"/>
      <c r="G9" s="40" t="s">
        <v>736</v>
      </c>
      <c r="H9" s="13">
        <v>71</v>
      </c>
      <c r="I9" s="5">
        <f t="shared" si="1"/>
        <v>19.505494505494507</v>
      </c>
      <c r="J9" s="5"/>
      <c r="O9" s="5"/>
    </row>
    <row r="10" spans="2:15" ht="18" customHeight="1">
      <c r="B10" s="40" t="s">
        <v>596</v>
      </c>
      <c r="C10" s="13">
        <v>47</v>
      </c>
      <c r="D10" s="5">
        <f t="shared" si="0"/>
        <v>6.6761363636363633</v>
      </c>
      <c r="E10" s="5"/>
      <c r="G10" s="40" t="s">
        <v>737</v>
      </c>
      <c r="H10" s="13">
        <v>57</v>
      </c>
      <c r="I10" s="5">
        <f t="shared" si="1"/>
        <v>15.659340659340659</v>
      </c>
      <c r="J10" s="5"/>
      <c r="O10" s="5"/>
    </row>
    <row r="11" spans="2:15" ht="18" customHeight="1">
      <c r="B11" s="40" t="s">
        <v>597</v>
      </c>
      <c r="C11" s="13">
        <v>9</v>
      </c>
      <c r="D11" s="5">
        <f t="shared" si="0"/>
        <v>1.2784090909090911</v>
      </c>
      <c r="E11" s="5"/>
      <c r="G11" s="40" t="s">
        <v>738</v>
      </c>
      <c r="H11" s="13">
        <v>37</v>
      </c>
      <c r="I11" s="5">
        <f t="shared" si="1"/>
        <v>10.164835164835164</v>
      </c>
      <c r="J11" s="5"/>
      <c r="O11" s="5"/>
    </row>
    <row r="12" spans="2:15" ht="18" customHeight="1">
      <c r="B12" s="40" t="s">
        <v>598</v>
      </c>
      <c r="C12" s="13">
        <v>6</v>
      </c>
      <c r="D12" s="5">
        <f t="shared" si="0"/>
        <v>0.85227272727272718</v>
      </c>
      <c r="E12" s="5"/>
      <c r="G12" s="40" t="s">
        <v>739</v>
      </c>
      <c r="H12" s="13">
        <v>11</v>
      </c>
      <c r="I12" s="5">
        <f t="shared" si="1"/>
        <v>3.0219780219780219</v>
      </c>
      <c r="J12" s="5"/>
      <c r="O12" s="5"/>
    </row>
    <row r="13" spans="2:15" ht="18" customHeight="1">
      <c r="B13" s="40" t="s">
        <v>655</v>
      </c>
      <c r="C13" s="13">
        <v>6</v>
      </c>
      <c r="D13" s="5">
        <f t="shared" si="0"/>
        <v>0.85227272727272718</v>
      </c>
      <c r="E13" s="5"/>
      <c r="G13" s="40" t="s">
        <v>740</v>
      </c>
      <c r="H13" s="13">
        <v>34</v>
      </c>
      <c r="I13" s="5">
        <f t="shared" si="1"/>
        <v>9.3406593406593412</v>
      </c>
      <c r="J13" s="5"/>
      <c r="O13" s="5"/>
    </row>
    <row r="14" spans="2:15" ht="18" customHeight="1">
      <c r="B14" s="40" t="s">
        <v>68</v>
      </c>
      <c r="C14" s="13">
        <v>8</v>
      </c>
      <c r="D14" s="5">
        <f t="shared" si="0"/>
        <v>1.1363636363636365</v>
      </c>
      <c r="E14" s="5"/>
      <c r="G14" s="40" t="s">
        <v>656</v>
      </c>
      <c r="H14" s="13">
        <v>7</v>
      </c>
      <c r="I14" s="5">
        <f t="shared" si="1"/>
        <v>1.9230769230769231</v>
      </c>
      <c r="J14" s="5"/>
      <c r="O14" s="5"/>
    </row>
    <row r="15" spans="2:15" ht="18" customHeight="1">
      <c r="B15" s="89" t="s">
        <v>93</v>
      </c>
      <c r="C15" s="14">
        <v>704</v>
      </c>
      <c r="D15" s="15">
        <v>100</v>
      </c>
      <c r="E15" s="18"/>
      <c r="G15" s="40" t="s">
        <v>68</v>
      </c>
      <c r="H15" s="13">
        <v>69</v>
      </c>
      <c r="I15" s="5">
        <f t="shared" si="1"/>
        <v>18.956043956043956</v>
      </c>
      <c r="J15" s="5"/>
      <c r="O15" s="5"/>
    </row>
    <row r="16" spans="2:15" ht="18" customHeight="1">
      <c r="B16" s="40"/>
      <c r="G16" s="89" t="s">
        <v>93</v>
      </c>
      <c r="H16" s="14">
        <v>364</v>
      </c>
      <c r="I16" s="15">
        <v>100</v>
      </c>
      <c r="J16" s="18"/>
      <c r="O16" s="5"/>
    </row>
    <row r="17" spans="2:15" ht="18" customHeight="1">
      <c r="B17" s="101"/>
      <c r="C17" s="107" t="s">
        <v>236</v>
      </c>
      <c r="H17" s="134"/>
      <c r="I17" s="134"/>
      <c r="O17" s="18"/>
    </row>
    <row r="18" spans="2:15" ht="18" customHeight="1">
      <c r="B18" s="102" t="s">
        <v>111</v>
      </c>
      <c r="C18" s="4">
        <v>1.59</v>
      </c>
      <c r="G18" s="101"/>
      <c r="H18" s="107" t="s">
        <v>257</v>
      </c>
      <c r="I18" s="134"/>
    </row>
    <row r="19" spans="2:15" ht="18" customHeight="1">
      <c r="B19" s="87" t="s">
        <v>112</v>
      </c>
      <c r="C19" s="8">
        <v>1.58</v>
      </c>
      <c r="G19" s="102" t="s">
        <v>111</v>
      </c>
      <c r="H19" s="162">
        <v>236</v>
      </c>
      <c r="I19" s="134"/>
    </row>
    <row r="20" spans="2:15" ht="18" customHeight="1">
      <c r="B20" s="87" t="s">
        <v>589</v>
      </c>
      <c r="C20" s="8">
        <v>2.15</v>
      </c>
      <c r="G20" s="87" t="s">
        <v>112</v>
      </c>
      <c r="H20" s="163">
        <v>1059</v>
      </c>
      <c r="I20" s="134"/>
    </row>
    <row r="21" spans="2:15" ht="18" customHeight="1">
      <c r="B21" s="103" t="s">
        <v>588</v>
      </c>
      <c r="C21" s="9">
        <v>1.48</v>
      </c>
      <c r="G21" s="87" t="s">
        <v>261</v>
      </c>
      <c r="H21" s="163">
        <v>180.4</v>
      </c>
      <c r="I21" s="134"/>
    </row>
    <row r="22" spans="2:15" ht="18" customHeight="1">
      <c r="G22" s="103" t="s">
        <v>263</v>
      </c>
      <c r="H22" s="164">
        <v>146.6</v>
      </c>
      <c r="I22" s="134"/>
    </row>
    <row r="23" spans="2:15" ht="18" customHeight="1">
      <c r="B23" s="40" t="s">
        <v>853</v>
      </c>
      <c r="H23" s="134"/>
      <c r="I23" s="134"/>
    </row>
    <row r="24" spans="2:15" ht="18" customHeight="1">
      <c r="B24" s="40"/>
      <c r="G24" s="190" t="s">
        <v>849</v>
      </c>
      <c r="H24" s="190"/>
      <c r="I24" s="190"/>
    </row>
    <row r="25" spans="2:15" ht="18" customHeight="1">
      <c r="B25" s="89"/>
      <c r="C25" s="92" t="s">
        <v>109</v>
      </c>
      <c r="D25" s="86" t="s">
        <v>772</v>
      </c>
      <c r="G25" s="190"/>
      <c r="H25" s="190"/>
      <c r="I25" s="190"/>
    </row>
    <row r="26" spans="2:15" ht="18" customHeight="1">
      <c r="B26" s="40" t="s">
        <v>216</v>
      </c>
      <c r="C26" s="13">
        <v>364</v>
      </c>
      <c r="D26" s="5">
        <f>C26/704*100</f>
        <v>51.70454545454546</v>
      </c>
      <c r="G26" s="101"/>
      <c r="H26" s="107" t="s">
        <v>115</v>
      </c>
      <c r="I26" s="134"/>
    </row>
    <row r="27" spans="2:15" ht="18" customHeight="1">
      <c r="B27" s="40" t="s">
        <v>218</v>
      </c>
      <c r="C27" s="13">
        <v>91</v>
      </c>
      <c r="D27" s="5">
        <f t="shared" ref="D27:D37" si="2">C27/704*100</f>
        <v>12.926136363636365</v>
      </c>
      <c r="G27" s="89" t="s">
        <v>741</v>
      </c>
      <c r="H27" s="7">
        <v>3</v>
      </c>
      <c r="I27" s="134"/>
    </row>
    <row r="28" spans="2:15" ht="18" customHeight="1">
      <c r="B28" s="40" t="s">
        <v>220</v>
      </c>
      <c r="C28" s="13">
        <v>134</v>
      </c>
      <c r="D28" s="5">
        <f t="shared" si="2"/>
        <v>19.03409090909091</v>
      </c>
      <c r="H28" s="134"/>
      <c r="I28" s="134"/>
    </row>
    <row r="29" spans="2:15" ht="18" customHeight="1">
      <c r="B29" s="40" t="s">
        <v>222</v>
      </c>
      <c r="C29" s="13">
        <v>7</v>
      </c>
      <c r="D29" s="5">
        <f t="shared" si="2"/>
        <v>0.99431818181818177</v>
      </c>
      <c r="G29" s="40" t="s">
        <v>269</v>
      </c>
      <c r="H29" s="134"/>
      <c r="I29" s="134"/>
    </row>
    <row r="30" spans="2:15" ht="18" customHeight="1">
      <c r="B30" s="40" t="s">
        <v>224</v>
      </c>
      <c r="C30" s="13">
        <v>23</v>
      </c>
      <c r="D30" s="5">
        <f t="shared" si="2"/>
        <v>3.2670454545454546</v>
      </c>
      <c r="G30" s="89"/>
      <c r="H30" s="92" t="s">
        <v>109</v>
      </c>
      <c r="I30" s="86" t="s">
        <v>772</v>
      </c>
    </row>
    <row r="31" spans="2:15" ht="18" customHeight="1">
      <c r="B31" s="40" t="s">
        <v>226</v>
      </c>
      <c r="C31" s="13">
        <v>47</v>
      </c>
      <c r="D31" s="5">
        <f t="shared" si="2"/>
        <v>6.6761363636363633</v>
      </c>
      <c r="G31" s="40" t="s">
        <v>600</v>
      </c>
      <c r="H31" s="13">
        <v>2</v>
      </c>
      <c r="I31" s="5">
        <f>H31/94*100</f>
        <v>2.1276595744680851</v>
      </c>
    </row>
    <row r="32" spans="2:15" ht="18" customHeight="1">
      <c r="B32" s="40" t="s">
        <v>228</v>
      </c>
      <c r="C32" s="13">
        <v>3</v>
      </c>
      <c r="D32" s="5">
        <f t="shared" si="2"/>
        <v>0.42613636363636359</v>
      </c>
      <c r="G32" s="40" t="s">
        <v>742</v>
      </c>
      <c r="H32" s="13">
        <v>27</v>
      </c>
      <c r="I32" s="5">
        <f t="shared" ref="I32:I35" si="3">H32/94*100</f>
        <v>28.723404255319153</v>
      </c>
    </row>
    <row r="33" spans="2:9" ht="18" customHeight="1">
      <c r="B33" s="40" t="s">
        <v>789</v>
      </c>
      <c r="C33" s="13">
        <v>3</v>
      </c>
      <c r="D33" s="5">
        <f t="shared" si="2"/>
        <v>0.42613636363636359</v>
      </c>
      <c r="G33" s="40" t="s">
        <v>743</v>
      </c>
      <c r="H33" s="13">
        <v>42</v>
      </c>
      <c r="I33" s="5">
        <f t="shared" si="3"/>
        <v>44.680851063829785</v>
      </c>
    </row>
    <row r="34" spans="2:9" ht="18" customHeight="1">
      <c r="B34" s="40" t="s">
        <v>231</v>
      </c>
      <c r="C34" s="13">
        <v>9</v>
      </c>
      <c r="D34" s="5">
        <f t="shared" si="2"/>
        <v>1.2784090909090911</v>
      </c>
      <c r="G34" s="40" t="s">
        <v>657</v>
      </c>
      <c r="H34" s="13">
        <v>7</v>
      </c>
      <c r="I34" s="5">
        <f t="shared" si="3"/>
        <v>7.4468085106382977</v>
      </c>
    </row>
    <row r="35" spans="2:9" ht="18" customHeight="1">
      <c r="B35" s="40" t="s">
        <v>5</v>
      </c>
      <c r="C35" s="13">
        <v>10</v>
      </c>
      <c r="D35" s="5">
        <f t="shared" si="2"/>
        <v>1.4204545454545454</v>
      </c>
      <c r="G35" s="40" t="s">
        <v>68</v>
      </c>
      <c r="H35" s="13">
        <v>16</v>
      </c>
      <c r="I35" s="5">
        <f t="shared" si="3"/>
        <v>17.021276595744681</v>
      </c>
    </row>
    <row r="36" spans="2:9" ht="18" customHeight="1">
      <c r="B36" s="40" t="s">
        <v>68</v>
      </c>
      <c r="C36" s="13">
        <v>10</v>
      </c>
      <c r="D36" s="5">
        <f t="shared" si="2"/>
        <v>1.4204545454545454</v>
      </c>
      <c r="G36" s="89" t="s">
        <v>93</v>
      </c>
      <c r="H36" s="14">
        <v>94</v>
      </c>
      <c r="I36" s="15">
        <v>100</v>
      </c>
    </row>
    <row r="37" spans="2:9" ht="18" customHeight="1">
      <c r="B37" s="40" t="s">
        <v>147</v>
      </c>
      <c r="C37" s="13">
        <v>3</v>
      </c>
      <c r="D37" s="5">
        <f t="shared" si="2"/>
        <v>0.42613636363636359</v>
      </c>
      <c r="H37" s="134"/>
      <c r="I37" s="134"/>
    </row>
    <row r="38" spans="2:9" ht="18" customHeight="1">
      <c r="B38" s="89" t="s">
        <v>93</v>
      </c>
      <c r="C38" s="14">
        <f>SUM(C26:C37)</f>
        <v>704</v>
      </c>
      <c r="D38" s="15">
        <v>100</v>
      </c>
      <c r="G38" s="101"/>
      <c r="H38" s="107" t="s">
        <v>257</v>
      </c>
      <c r="I38" s="134"/>
    </row>
    <row r="39" spans="2:9" ht="18" customHeight="1">
      <c r="B39" s="87"/>
      <c r="C39" s="3"/>
      <c r="D39" s="18"/>
      <c r="G39" s="102" t="s">
        <v>111</v>
      </c>
      <c r="H39" s="4">
        <v>77.900000000000006</v>
      </c>
      <c r="I39" s="134"/>
    </row>
    <row r="40" spans="2:9" ht="18" customHeight="1">
      <c r="G40" s="103" t="s">
        <v>112</v>
      </c>
      <c r="H40" s="9">
        <v>33.700000000000003</v>
      </c>
    </row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</sheetData>
  <mergeCells count="1">
    <mergeCell ref="G24:I25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5　本人の世帯について</oddHeader>
    <oddFooter>&amp;C&amp;"HG丸ｺﾞｼｯｸM-PRO,標準"&amp;10&amp;P 　/　3　(問5-1～3)</oddFooter>
  </headerFooter>
  <rowBreaks count="1" manualBreakCount="1">
    <brk id="65" max="4" man="1"/>
  </rowBreaks>
  <colBreaks count="1" manualBreakCount="1">
    <brk id="5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G28"/>
  <sheetViews>
    <sheetView zoomScale="70" zoomScaleNormal="70" workbookViewId="0"/>
  </sheetViews>
  <sheetFormatPr defaultRowHeight="13.5"/>
  <cols>
    <col min="1" max="1" width="12.625" customWidth="1"/>
    <col min="4" max="4" width="4.625" customWidth="1"/>
    <col min="5" max="5" width="12.625" customWidth="1"/>
  </cols>
  <sheetData>
    <row r="1" spans="1:7" ht="18" customHeight="1">
      <c r="A1" s="40" t="s">
        <v>599</v>
      </c>
    </row>
    <row r="2" spans="1:7" ht="18" customHeight="1">
      <c r="A2" s="40"/>
    </row>
    <row r="3" spans="1:7" ht="18" customHeight="1">
      <c r="A3" s="89"/>
      <c r="B3" s="92" t="s">
        <v>109</v>
      </c>
      <c r="C3" s="86" t="s">
        <v>772</v>
      </c>
      <c r="E3" s="89"/>
      <c r="F3" s="92" t="s">
        <v>109</v>
      </c>
      <c r="G3" s="86" t="s">
        <v>772</v>
      </c>
    </row>
    <row r="4" spans="1:7" ht="18" customHeight="1">
      <c r="A4" s="127" t="s">
        <v>215</v>
      </c>
      <c r="B4" s="13">
        <v>56</v>
      </c>
      <c r="C4" s="5">
        <f>B4/704*100</f>
        <v>7.9545454545454541</v>
      </c>
      <c r="E4" s="127" t="s">
        <v>250</v>
      </c>
      <c r="F4" s="35">
        <v>6</v>
      </c>
      <c r="G4" s="5">
        <f>F4/704*100</f>
        <v>0.85227272727272718</v>
      </c>
    </row>
    <row r="5" spans="1:7" ht="18" customHeight="1">
      <c r="A5" s="127" t="s">
        <v>217</v>
      </c>
      <c r="B5" s="13">
        <v>7</v>
      </c>
      <c r="C5" s="5">
        <f t="shared" ref="C5:C27" si="0">B5/704*100</f>
        <v>0.99431818181818177</v>
      </c>
      <c r="E5" s="127" t="s">
        <v>251</v>
      </c>
      <c r="F5" s="35">
        <v>10</v>
      </c>
      <c r="G5" s="5">
        <f t="shared" ref="G5:G27" si="1">F5/704*100</f>
        <v>1.4204545454545454</v>
      </c>
    </row>
    <row r="6" spans="1:7" ht="18" customHeight="1">
      <c r="A6" s="127" t="s">
        <v>219</v>
      </c>
      <c r="B6" s="13">
        <v>9</v>
      </c>
      <c r="C6" s="5">
        <f t="shared" si="0"/>
        <v>1.2784090909090911</v>
      </c>
      <c r="E6" s="127" t="s">
        <v>252</v>
      </c>
      <c r="F6" s="35">
        <v>74</v>
      </c>
      <c r="G6" s="5">
        <f t="shared" si="1"/>
        <v>10.511363636363637</v>
      </c>
    </row>
    <row r="7" spans="1:7" ht="18" customHeight="1">
      <c r="A7" s="127" t="s">
        <v>221</v>
      </c>
      <c r="B7" s="13">
        <v>12</v>
      </c>
      <c r="C7" s="5">
        <f t="shared" si="0"/>
        <v>1.7045454545454544</v>
      </c>
      <c r="E7" s="127" t="s">
        <v>253</v>
      </c>
      <c r="F7" s="35">
        <v>19</v>
      </c>
      <c r="G7" s="5">
        <f t="shared" si="1"/>
        <v>2.6988636363636362</v>
      </c>
    </row>
    <row r="8" spans="1:7" ht="18" customHeight="1">
      <c r="A8" s="127" t="s">
        <v>223</v>
      </c>
      <c r="B8" s="13">
        <v>12</v>
      </c>
      <c r="C8" s="5">
        <f t="shared" si="0"/>
        <v>1.7045454545454544</v>
      </c>
      <c r="E8" s="127" t="s">
        <v>254</v>
      </c>
      <c r="F8" s="35">
        <v>7</v>
      </c>
      <c r="G8" s="5">
        <f t="shared" si="1"/>
        <v>0.99431818181818177</v>
      </c>
    </row>
    <row r="9" spans="1:7" ht="18" customHeight="1">
      <c r="A9" s="127" t="s">
        <v>225</v>
      </c>
      <c r="B9" s="13">
        <v>7</v>
      </c>
      <c r="C9" s="5">
        <f t="shared" si="0"/>
        <v>0.99431818181818177</v>
      </c>
      <c r="E9" s="127" t="s">
        <v>255</v>
      </c>
      <c r="F9" s="35">
        <v>2</v>
      </c>
      <c r="G9" s="5">
        <f t="shared" si="1"/>
        <v>0.28409090909090912</v>
      </c>
    </row>
    <row r="10" spans="1:7" ht="18" customHeight="1">
      <c r="A10" s="127" t="s">
        <v>227</v>
      </c>
      <c r="B10" s="13">
        <v>28</v>
      </c>
      <c r="C10" s="5">
        <f t="shared" si="0"/>
        <v>3.9772727272727271</v>
      </c>
      <c r="E10" s="127" t="s">
        <v>256</v>
      </c>
      <c r="F10" s="35">
        <v>3</v>
      </c>
      <c r="G10" s="5">
        <f t="shared" si="1"/>
        <v>0.42613636363636359</v>
      </c>
    </row>
    <row r="11" spans="1:7" ht="18" customHeight="1">
      <c r="A11" s="127" t="s">
        <v>229</v>
      </c>
      <c r="B11" s="13">
        <v>10</v>
      </c>
      <c r="C11" s="5">
        <f t="shared" si="0"/>
        <v>1.4204545454545454</v>
      </c>
      <c r="E11" s="127" t="s">
        <v>258</v>
      </c>
      <c r="F11" s="35">
        <v>3</v>
      </c>
      <c r="G11" s="5">
        <f t="shared" si="1"/>
        <v>0.42613636363636359</v>
      </c>
    </row>
    <row r="12" spans="1:7" ht="18" customHeight="1">
      <c r="A12" s="127" t="s">
        <v>230</v>
      </c>
      <c r="B12" s="13">
        <v>10</v>
      </c>
      <c r="C12" s="5">
        <f t="shared" si="0"/>
        <v>1.4204545454545454</v>
      </c>
      <c r="E12" s="127" t="s">
        <v>259</v>
      </c>
      <c r="F12" s="35">
        <v>3</v>
      </c>
      <c r="G12" s="5">
        <f t="shared" si="1"/>
        <v>0.42613636363636359</v>
      </c>
    </row>
    <row r="13" spans="1:7" ht="18" customHeight="1">
      <c r="A13" s="127" t="s">
        <v>232</v>
      </c>
      <c r="B13" s="13">
        <v>11</v>
      </c>
      <c r="C13" s="5">
        <f t="shared" si="0"/>
        <v>1.5625</v>
      </c>
      <c r="E13" s="127" t="s">
        <v>260</v>
      </c>
      <c r="F13" s="35">
        <v>38</v>
      </c>
      <c r="G13" s="5">
        <f t="shared" si="1"/>
        <v>5.3977272727272725</v>
      </c>
    </row>
    <row r="14" spans="1:7" ht="18" customHeight="1">
      <c r="A14" s="127" t="s">
        <v>233</v>
      </c>
      <c r="B14" s="13">
        <v>9</v>
      </c>
      <c r="C14" s="5">
        <f t="shared" si="0"/>
        <v>1.2784090909090911</v>
      </c>
      <c r="E14" s="127" t="s">
        <v>262</v>
      </c>
      <c r="F14" s="35">
        <v>7</v>
      </c>
      <c r="G14" s="5">
        <f t="shared" si="1"/>
        <v>0.99431818181818177</v>
      </c>
    </row>
    <row r="15" spans="1:7" ht="18" customHeight="1">
      <c r="A15" s="127" t="s">
        <v>234</v>
      </c>
      <c r="B15" s="13">
        <v>28</v>
      </c>
      <c r="C15" s="5">
        <f t="shared" si="0"/>
        <v>3.9772727272727271</v>
      </c>
      <c r="E15" s="127" t="s">
        <v>264</v>
      </c>
      <c r="F15" s="35">
        <v>1</v>
      </c>
      <c r="G15" s="5">
        <f t="shared" si="1"/>
        <v>0.14204545454545456</v>
      </c>
    </row>
    <row r="16" spans="1:7" ht="18" customHeight="1">
      <c r="A16" s="127" t="s">
        <v>235</v>
      </c>
      <c r="B16" s="13">
        <v>92</v>
      </c>
      <c r="C16" s="5">
        <f t="shared" si="0"/>
        <v>13.068181818181818</v>
      </c>
      <c r="E16" s="127" t="s">
        <v>265</v>
      </c>
      <c r="F16" s="13">
        <v>13</v>
      </c>
      <c r="G16" s="5">
        <f t="shared" si="1"/>
        <v>1.8465909090909092</v>
      </c>
    </row>
    <row r="17" spans="1:7" ht="18" customHeight="1">
      <c r="A17" s="127" t="s">
        <v>237</v>
      </c>
      <c r="B17" s="13">
        <v>16</v>
      </c>
      <c r="C17" s="5">
        <f t="shared" si="0"/>
        <v>2.2727272727272729</v>
      </c>
      <c r="E17" s="127" t="s">
        <v>266</v>
      </c>
      <c r="F17" s="13">
        <v>7</v>
      </c>
      <c r="G17" s="5">
        <f t="shared" si="1"/>
        <v>0.99431818181818177</v>
      </c>
    </row>
    <row r="18" spans="1:7" ht="18" customHeight="1">
      <c r="A18" s="127" t="s">
        <v>238</v>
      </c>
      <c r="B18" s="13">
        <v>6</v>
      </c>
      <c r="C18" s="5">
        <f t="shared" si="0"/>
        <v>0.85227272727272718</v>
      </c>
      <c r="E18" s="127" t="s">
        <v>267</v>
      </c>
      <c r="F18" s="13">
        <v>4</v>
      </c>
      <c r="G18" s="5">
        <f t="shared" si="1"/>
        <v>0.56818181818181823</v>
      </c>
    </row>
    <row r="19" spans="1:7" ht="18" customHeight="1">
      <c r="A19" s="127" t="s">
        <v>239</v>
      </c>
      <c r="B19" s="13">
        <v>3</v>
      </c>
      <c r="C19" s="5">
        <f t="shared" si="0"/>
        <v>0.42613636363636359</v>
      </c>
      <c r="E19" s="127" t="s">
        <v>268</v>
      </c>
      <c r="F19" s="13">
        <v>41</v>
      </c>
      <c r="G19" s="5">
        <f t="shared" si="1"/>
        <v>5.8238636363636358</v>
      </c>
    </row>
    <row r="20" spans="1:7" ht="18" customHeight="1">
      <c r="A20" s="127" t="s">
        <v>241</v>
      </c>
      <c r="B20" s="13">
        <v>3</v>
      </c>
      <c r="C20" s="5">
        <f t="shared" si="0"/>
        <v>0.42613636363636359</v>
      </c>
      <c r="E20" s="127" t="s">
        <v>62</v>
      </c>
      <c r="F20" s="13">
        <v>3</v>
      </c>
      <c r="G20" s="5">
        <f t="shared" si="1"/>
        <v>0.42613636363636359</v>
      </c>
    </row>
    <row r="21" spans="1:7" ht="18" customHeight="1">
      <c r="A21" s="127" t="s">
        <v>242</v>
      </c>
      <c r="B21" s="13">
        <v>7</v>
      </c>
      <c r="C21" s="5">
        <f t="shared" si="0"/>
        <v>0.99431818181818177</v>
      </c>
      <c r="E21" s="127" t="s">
        <v>64</v>
      </c>
      <c r="F21" s="13">
        <v>3</v>
      </c>
      <c r="G21" s="5">
        <f t="shared" si="1"/>
        <v>0.42613636363636359</v>
      </c>
    </row>
    <row r="22" spans="1:7" ht="18" customHeight="1">
      <c r="A22" s="127" t="s">
        <v>244</v>
      </c>
      <c r="B22" s="13">
        <v>5</v>
      </c>
      <c r="C22" s="5">
        <f t="shared" si="0"/>
        <v>0.71022727272727271</v>
      </c>
      <c r="E22" s="127" t="s">
        <v>65</v>
      </c>
      <c r="F22" s="13">
        <v>3</v>
      </c>
      <c r="G22" s="5">
        <f t="shared" si="1"/>
        <v>0.42613636363636359</v>
      </c>
    </row>
    <row r="23" spans="1:7" ht="18" customHeight="1">
      <c r="A23" s="127" t="s">
        <v>245</v>
      </c>
      <c r="B23" s="13">
        <v>8</v>
      </c>
      <c r="C23" s="5">
        <f t="shared" si="0"/>
        <v>1.1363636363636365</v>
      </c>
      <c r="E23" s="127" t="s">
        <v>69</v>
      </c>
      <c r="F23" s="13">
        <v>3</v>
      </c>
      <c r="G23" s="5">
        <f t="shared" si="1"/>
        <v>0.42613636363636359</v>
      </c>
    </row>
    <row r="24" spans="1:7" ht="18" customHeight="1">
      <c r="A24" s="127" t="s">
        <v>246</v>
      </c>
      <c r="B24" s="35">
        <v>9</v>
      </c>
      <c r="C24" s="5">
        <f t="shared" si="0"/>
        <v>1.2784090909090911</v>
      </c>
      <c r="D24" s="36"/>
      <c r="E24" s="127" t="s">
        <v>270</v>
      </c>
      <c r="F24" s="13">
        <v>3</v>
      </c>
      <c r="G24" s="5">
        <f t="shared" si="1"/>
        <v>0.42613636363636359</v>
      </c>
    </row>
    <row r="25" spans="1:7" ht="18" customHeight="1">
      <c r="A25" s="127" t="s">
        <v>247</v>
      </c>
      <c r="B25" s="35">
        <v>13</v>
      </c>
      <c r="C25" s="5">
        <f t="shared" si="0"/>
        <v>1.8465909090909092</v>
      </c>
      <c r="D25" s="36"/>
      <c r="E25" s="127" t="s">
        <v>271</v>
      </c>
      <c r="F25" s="13">
        <v>8</v>
      </c>
      <c r="G25" s="5">
        <f t="shared" si="1"/>
        <v>1.1363636363636365</v>
      </c>
    </row>
    <row r="26" spans="1:7" ht="18" customHeight="1">
      <c r="A26" s="127" t="s">
        <v>248</v>
      </c>
      <c r="B26" s="35">
        <v>58</v>
      </c>
      <c r="C26" s="5">
        <f t="shared" si="0"/>
        <v>8.2386363636363633</v>
      </c>
      <c r="D26" s="36"/>
      <c r="E26" s="127" t="s">
        <v>272</v>
      </c>
      <c r="F26" s="13">
        <v>15</v>
      </c>
      <c r="G26" s="5">
        <f t="shared" si="1"/>
        <v>2.1306818181818179</v>
      </c>
    </row>
    <row r="27" spans="1:7" ht="18" customHeight="1">
      <c r="A27" s="127" t="s">
        <v>249</v>
      </c>
      <c r="B27" s="35">
        <v>3</v>
      </c>
      <c r="C27" s="5">
        <f t="shared" si="0"/>
        <v>0.42613636363636359</v>
      </c>
      <c r="D27" s="36"/>
      <c r="E27" s="128" t="s">
        <v>68</v>
      </c>
      <c r="F27" s="13">
        <v>6</v>
      </c>
      <c r="G27" s="5">
        <f t="shared" si="1"/>
        <v>0.85227272727272718</v>
      </c>
    </row>
    <row r="28" spans="1:7" ht="18" customHeight="1">
      <c r="A28" s="102"/>
      <c r="B28" s="10"/>
      <c r="C28" s="10"/>
      <c r="D28" s="36"/>
      <c r="E28" s="129" t="s">
        <v>93</v>
      </c>
      <c r="F28" s="14">
        <f>SUM(F4:F27,B4:B27)</f>
        <v>704</v>
      </c>
      <c r="G28" s="15">
        <v>100</v>
      </c>
    </row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5　本人の世帯について</oddHeader>
    <oddFooter>&amp;C&amp;"HG丸ｺﾞｼｯｸM-PRO,標準"&amp;10&amp;P / &amp;N ページ　(問5-2　都道府県別)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K300"/>
  <sheetViews>
    <sheetView zoomScale="70" zoomScaleNormal="70" workbookViewId="0"/>
  </sheetViews>
  <sheetFormatPr defaultRowHeight="13.5"/>
  <cols>
    <col min="1" max="1" width="9" style="140"/>
    <col min="2" max="2" width="11.625" style="140" customWidth="1"/>
    <col min="3" max="3" width="6.625" style="139" customWidth="1"/>
    <col min="4" max="4" width="4.625" style="139" customWidth="1"/>
    <col min="5" max="5" width="9" style="140"/>
    <col min="6" max="6" width="10.625" style="140" customWidth="1"/>
    <col min="7" max="7" width="6.625" style="139" customWidth="1"/>
    <col min="8" max="8" width="4.625" style="139" customWidth="1"/>
    <col min="9" max="9" width="9" style="140"/>
    <col min="10" max="10" width="10.625" style="140" customWidth="1"/>
    <col min="11" max="11" width="6.625" style="139" customWidth="1"/>
    <col min="12" max="16384" width="9" style="139"/>
  </cols>
  <sheetData>
    <row r="1" spans="1:11" ht="18" customHeight="1">
      <c r="A1" s="140" t="s">
        <v>599</v>
      </c>
    </row>
    <row r="2" spans="1:11" ht="18" customHeight="1">
      <c r="A2" s="140" t="s">
        <v>654</v>
      </c>
    </row>
    <row r="3" spans="1:11" ht="18" customHeight="1">
      <c r="A3" s="88"/>
      <c r="B3" s="88"/>
      <c r="C3" s="72"/>
    </row>
    <row r="4" spans="1:11" ht="18" customHeight="1">
      <c r="A4" s="170" t="s">
        <v>0</v>
      </c>
      <c r="B4" s="170" t="s">
        <v>1</v>
      </c>
      <c r="C4" s="162">
        <v>49</v>
      </c>
      <c r="E4" s="170" t="s">
        <v>2</v>
      </c>
      <c r="F4" s="170" t="s">
        <v>3</v>
      </c>
      <c r="G4" s="162">
        <v>9</v>
      </c>
      <c r="H4" s="168"/>
      <c r="I4" s="149" t="s">
        <v>4</v>
      </c>
      <c r="J4" s="149"/>
      <c r="K4" s="56">
        <v>3</v>
      </c>
    </row>
    <row r="5" spans="1:11" ht="18" customHeight="1">
      <c r="A5" s="88"/>
      <c r="B5" s="88" t="s">
        <v>5</v>
      </c>
      <c r="C5" s="163">
        <v>7</v>
      </c>
      <c r="E5" s="88"/>
      <c r="F5" s="88" t="s">
        <v>6</v>
      </c>
      <c r="G5" s="163">
        <v>4</v>
      </c>
      <c r="H5" s="168"/>
      <c r="I5" s="170" t="s">
        <v>7</v>
      </c>
      <c r="J5" s="170"/>
      <c r="K5" s="162">
        <v>3</v>
      </c>
    </row>
    <row r="6" spans="1:11" ht="18" customHeight="1">
      <c r="A6" s="170" t="s">
        <v>8</v>
      </c>
      <c r="B6" s="170" t="s">
        <v>9</v>
      </c>
      <c r="C6" s="162">
        <v>4</v>
      </c>
      <c r="E6" s="88"/>
      <c r="F6" s="88" t="s">
        <v>5</v>
      </c>
      <c r="G6" s="163">
        <v>3</v>
      </c>
      <c r="H6" s="168"/>
      <c r="I6" s="170" t="s">
        <v>10</v>
      </c>
      <c r="J6" s="170" t="s">
        <v>11</v>
      </c>
      <c r="K6" s="162">
        <v>24</v>
      </c>
    </row>
    <row r="7" spans="1:11" ht="18" customHeight="1">
      <c r="A7" s="118"/>
      <c r="B7" s="118" t="s">
        <v>5</v>
      </c>
      <c r="C7" s="164">
        <v>3</v>
      </c>
      <c r="E7" s="170" t="s">
        <v>12</v>
      </c>
      <c r="F7" s="170" t="s">
        <v>13</v>
      </c>
      <c r="G7" s="162">
        <v>4</v>
      </c>
      <c r="H7" s="168"/>
      <c r="I7" s="88"/>
      <c r="J7" s="88" t="s">
        <v>14</v>
      </c>
      <c r="K7" s="163">
        <v>4</v>
      </c>
    </row>
    <row r="8" spans="1:11" ht="18" customHeight="1">
      <c r="A8" s="170" t="s">
        <v>15</v>
      </c>
      <c r="B8" s="170" t="s">
        <v>16</v>
      </c>
      <c r="C8" s="162">
        <v>4</v>
      </c>
      <c r="E8" s="118"/>
      <c r="F8" s="118" t="s">
        <v>5</v>
      </c>
      <c r="G8" s="164">
        <v>2</v>
      </c>
      <c r="H8" s="168"/>
      <c r="I8" s="88"/>
      <c r="J8" s="88" t="s">
        <v>17</v>
      </c>
      <c r="K8" s="163">
        <v>3</v>
      </c>
    </row>
    <row r="9" spans="1:11" ht="18" customHeight="1">
      <c r="A9" s="118"/>
      <c r="B9" s="118" t="s">
        <v>5</v>
      </c>
      <c r="C9" s="164">
        <v>5</v>
      </c>
      <c r="E9" s="170" t="s">
        <v>18</v>
      </c>
      <c r="F9" s="170"/>
      <c r="G9" s="162">
        <v>3</v>
      </c>
      <c r="H9" s="168"/>
      <c r="I9" s="118"/>
      <c r="J9" s="118" t="s">
        <v>5</v>
      </c>
      <c r="K9" s="164">
        <v>7</v>
      </c>
    </row>
    <row r="10" spans="1:11" ht="18" customHeight="1">
      <c r="A10" s="170" t="s">
        <v>19</v>
      </c>
      <c r="B10" s="170" t="s">
        <v>20</v>
      </c>
      <c r="C10" s="162">
        <v>7</v>
      </c>
      <c r="E10" s="149" t="s">
        <v>21</v>
      </c>
      <c r="F10" s="149"/>
      <c r="G10" s="56">
        <v>3</v>
      </c>
      <c r="H10" s="168"/>
      <c r="I10" s="170" t="s">
        <v>22</v>
      </c>
      <c r="J10" s="170" t="s">
        <v>23</v>
      </c>
      <c r="K10" s="162">
        <v>5</v>
      </c>
    </row>
    <row r="11" spans="1:11" ht="18" customHeight="1">
      <c r="A11" s="118"/>
      <c r="B11" s="118" t="s">
        <v>5</v>
      </c>
      <c r="C11" s="164">
        <v>5</v>
      </c>
      <c r="E11" s="170" t="s">
        <v>24</v>
      </c>
      <c r="F11" s="170" t="s">
        <v>25</v>
      </c>
      <c r="G11" s="162">
        <v>4</v>
      </c>
      <c r="H11" s="168"/>
      <c r="I11" s="88"/>
      <c r="J11" s="88" t="s">
        <v>5</v>
      </c>
      <c r="K11" s="163">
        <v>2</v>
      </c>
    </row>
    <row r="12" spans="1:11" ht="18" customHeight="1">
      <c r="A12" s="170" t="s">
        <v>26</v>
      </c>
      <c r="B12" s="170" t="s">
        <v>27</v>
      </c>
      <c r="C12" s="162">
        <v>5</v>
      </c>
      <c r="E12" s="88"/>
      <c r="F12" s="88" t="s">
        <v>5</v>
      </c>
      <c r="G12" s="163">
        <v>3</v>
      </c>
      <c r="H12" s="168"/>
      <c r="I12" s="149" t="s">
        <v>28</v>
      </c>
      <c r="J12" s="149"/>
      <c r="K12" s="56">
        <v>1</v>
      </c>
    </row>
    <row r="13" spans="1:11" ht="18" customHeight="1">
      <c r="A13" s="118"/>
      <c r="B13" s="118" t="s">
        <v>5</v>
      </c>
      <c r="C13" s="164">
        <v>7</v>
      </c>
      <c r="E13" s="149" t="s">
        <v>29</v>
      </c>
      <c r="F13" s="149"/>
      <c r="G13" s="56">
        <v>5</v>
      </c>
      <c r="H13" s="168"/>
      <c r="I13" s="170" t="s">
        <v>30</v>
      </c>
      <c r="J13" s="170" t="s">
        <v>31</v>
      </c>
      <c r="K13" s="162">
        <v>6</v>
      </c>
    </row>
    <row r="14" spans="1:11" ht="18" customHeight="1">
      <c r="A14" s="140" t="s">
        <v>32</v>
      </c>
      <c r="C14" s="163">
        <v>7</v>
      </c>
      <c r="E14" s="170" t="s">
        <v>33</v>
      </c>
      <c r="F14" s="170" t="s">
        <v>34</v>
      </c>
      <c r="G14" s="162">
        <v>3</v>
      </c>
      <c r="H14" s="168"/>
      <c r="I14" s="88"/>
      <c r="J14" s="88" t="s">
        <v>35</v>
      </c>
      <c r="K14" s="163">
        <v>4</v>
      </c>
    </row>
    <row r="15" spans="1:11" ht="18" customHeight="1">
      <c r="A15" s="170" t="s">
        <v>36</v>
      </c>
      <c r="B15" s="170" t="s">
        <v>37</v>
      </c>
      <c r="C15" s="162">
        <v>15</v>
      </c>
      <c r="E15" s="88"/>
      <c r="F15" s="88" t="s">
        <v>5</v>
      </c>
      <c r="G15" s="163">
        <v>5</v>
      </c>
      <c r="H15" s="168"/>
      <c r="I15" s="88"/>
      <c r="J15" s="88" t="s">
        <v>5</v>
      </c>
      <c r="K15" s="163">
        <v>3</v>
      </c>
    </row>
    <row r="16" spans="1:11" ht="18" customHeight="1">
      <c r="A16" s="88"/>
      <c r="B16" s="88" t="s">
        <v>38</v>
      </c>
      <c r="C16" s="163">
        <v>6</v>
      </c>
      <c r="E16" s="170" t="s">
        <v>39</v>
      </c>
      <c r="F16" s="170" t="s">
        <v>40</v>
      </c>
      <c r="G16" s="162">
        <v>3</v>
      </c>
      <c r="H16" s="168"/>
      <c r="I16" s="170" t="s">
        <v>41</v>
      </c>
      <c r="J16" s="170" t="s">
        <v>42</v>
      </c>
      <c r="K16" s="162">
        <v>4</v>
      </c>
    </row>
    <row r="17" spans="1:11" ht="18" customHeight="1">
      <c r="A17" s="118"/>
      <c r="B17" s="118" t="s">
        <v>5</v>
      </c>
      <c r="C17" s="164">
        <v>7</v>
      </c>
      <c r="E17" s="118"/>
      <c r="F17" s="118" t="s">
        <v>5</v>
      </c>
      <c r="G17" s="164">
        <v>6</v>
      </c>
      <c r="H17" s="168"/>
      <c r="I17" s="118"/>
      <c r="J17" s="118" t="s">
        <v>5</v>
      </c>
      <c r="K17" s="164">
        <v>3</v>
      </c>
    </row>
    <row r="18" spans="1:11" ht="18" customHeight="1">
      <c r="A18" s="140" t="s">
        <v>47</v>
      </c>
      <c r="B18" s="140" t="s">
        <v>48</v>
      </c>
      <c r="C18" s="163">
        <v>3</v>
      </c>
      <c r="E18" s="170" t="s">
        <v>43</v>
      </c>
      <c r="F18" s="170" t="s">
        <v>44</v>
      </c>
      <c r="G18" s="162">
        <v>3</v>
      </c>
      <c r="H18" s="168"/>
      <c r="I18" s="170" t="s">
        <v>45</v>
      </c>
      <c r="J18" s="170" t="s">
        <v>46</v>
      </c>
      <c r="K18" s="162">
        <v>4</v>
      </c>
    </row>
    <row r="19" spans="1:11" ht="18" customHeight="1">
      <c r="B19" s="140" t="s">
        <v>5</v>
      </c>
      <c r="C19" s="163">
        <v>7</v>
      </c>
      <c r="E19" s="88"/>
      <c r="F19" s="88" t="s">
        <v>49</v>
      </c>
      <c r="G19" s="163">
        <v>4</v>
      </c>
      <c r="H19" s="168"/>
      <c r="I19" s="170" t="s">
        <v>50</v>
      </c>
      <c r="J19" s="170" t="s">
        <v>51</v>
      </c>
      <c r="K19" s="162">
        <v>15</v>
      </c>
    </row>
    <row r="20" spans="1:11" ht="18" customHeight="1">
      <c r="A20" s="170" t="s">
        <v>54</v>
      </c>
      <c r="B20" s="170" t="s">
        <v>55</v>
      </c>
      <c r="C20" s="162">
        <v>4</v>
      </c>
      <c r="E20" s="88"/>
      <c r="F20" s="88" t="s">
        <v>52</v>
      </c>
      <c r="G20" s="163">
        <v>4</v>
      </c>
      <c r="H20" s="168"/>
      <c r="I20" s="88"/>
      <c r="J20" s="88" t="s">
        <v>53</v>
      </c>
      <c r="K20" s="163">
        <v>13</v>
      </c>
    </row>
    <row r="21" spans="1:11" ht="18" customHeight="1">
      <c r="A21" s="88"/>
      <c r="B21" s="88" t="s">
        <v>5</v>
      </c>
      <c r="C21" s="163">
        <v>6</v>
      </c>
      <c r="E21" s="88"/>
      <c r="F21" s="88" t="s">
        <v>5</v>
      </c>
      <c r="G21" s="163">
        <v>2</v>
      </c>
      <c r="H21" s="168"/>
      <c r="I21" s="88"/>
      <c r="J21" s="88" t="s">
        <v>56</v>
      </c>
      <c r="K21" s="163">
        <v>4</v>
      </c>
    </row>
    <row r="22" spans="1:11" ht="18" customHeight="1">
      <c r="A22" s="170" t="s">
        <v>59</v>
      </c>
      <c r="B22" s="170" t="s">
        <v>60</v>
      </c>
      <c r="C22" s="162">
        <v>3</v>
      </c>
      <c r="E22" s="170" t="s">
        <v>57</v>
      </c>
      <c r="F22" s="170" t="s">
        <v>58</v>
      </c>
      <c r="G22" s="162">
        <v>31</v>
      </c>
      <c r="H22" s="168"/>
      <c r="I22" s="118"/>
      <c r="J22" s="118" t="s">
        <v>5</v>
      </c>
      <c r="K22" s="164">
        <v>9</v>
      </c>
    </row>
    <row r="23" spans="1:11" ht="18" customHeight="1">
      <c r="A23" s="88"/>
      <c r="B23" s="88" t="s">
        <v>63</v>
      </c>
      <c r="C23" s="163">
        <v>3</v>
      </c>
      <c r="E23" s="88"/>
      <c r="F23" s="88" t="s">
        <v>61</v>
      </c>
      <c r="G23" s="163">
        <v>4</v>
      </c>
      <c r="H23" s="168"/>
      <c r="I23" s="130" t="s">
        <v>62</v>
      </c>
      <c r="J23" s="170"/>
      <c r="K23" s="162">
        <v>3</v>
      </c>
    </row>
    <row r="24" spans="1:11" ht="18" customHeight="1">
      <c r="A24" s="118"/>
      <c r="B24" s="118" t="s">
        <v>5</v>
      </c>
      <c r="C24" s="164">
        <v>5</v>
      </c>
      <c r="E24" s="88"/>
      <c r="F24" s="88" t="s">
        <v>5</v>
      </c>
      <c r="G24" s="163">
        <v>22</v>
      </c>
      <c r="H24" s="168"/>
      <c r="I24" s="129" t="s">
        <v>64</v>
      </c>
      <c r="J24" s="149"/>
      <c r="K24" s="56">
        <v>3</v>
      </c>
    </row>
    <row r="25" spans="1:11" ht="18" customHeight="1">
      <c r="A25" s="170" t="s">
        <v>66</v>
      </c>
      <c r="B25" s="170" t="s">
        <v>67</v>
      </c>
      <c r="C25" s="162">
        <v>5</v>
      </c>
      <c r="E25" s="118"/>
      <c r="F25" s="118" t="s">
        <v>68</v>
      </c>
      <c r="G25" s="164">
        <v>1</v>
      </c>
      <c r="H25" s="168"/>
      <c r="I25" s="130" t="s">
        <v>65</v>
      </c>
      <c r="J25" s="170"/>
      <c r="K25" s="162">
        <v>3</v>
      </c>
    </row>
    <row r="26" spans="1:11" ht="18" customHeight="1">
      <c r="A26" s="88"/>
      <c r="B26" s="88" t="s">
        <v>5</v>
      </c>
      <c r="C26" s="163">
        <v>4</v>
      </c>
      <c r="E26" s="170" t="s">
        <v>70</v>
      </c>
      <c r="F26" s="170"/>
      <c r="G26" s="162">
        <v>3</v>
      </c>
      <c r="H26" s="168"/>
      <c r="I26" s="129" t="s">
        <v>69</v>
      </c>
      <c r="J26" s="149"/>
      <c r="K26" s="56">
        <v>3</v>
      </c>
    </row>
    <row r="27" spans="1:11" ht="18" customHeight="1">
      <c r="A27" s="170" t="s">
        <v>72</v>
      </c>
      <c r="B27" s="170" t="s">
        <v>73</v>
      </c>
      <c r="C27" s="162">
        <v>7</v>
      </c>
      <c r="E27" s="149" t="s">
        <v>74</v>
      </c>
      <c r="F27" s="149"/>
      <c r="G27" s="56">
        <v>6</v>
      </c>
      <c r="H27" s="168"/>
      <c r="I27" s="130" t="s">
        <v>71</v>
      </c>
      <c r="J27" s="170"/>
      <c r="K27" s="162">
        <v>3</v>
      </c>
    </row>
    <row r="28" spans="1:11" ht="18" customHeight="1">
      <c r="A28" s="88"/>
      <c r="B28" s="88" t="s">
        <v>77</v>
      </c>
      <c r="C28" s="163">
        <v>4</v>
      </c>
      <c r="E28" s="170" t="s">
        <v>78</v>
      </c>
      <c r="F28" s="170" t="s">
        <v>79</v>
      </c>
      <c r="G28" s="162">
        <v>6</v>
      </c>
      <c r="H28" s="168"/>
      <c r="I28" s="130" t="s">
        <v>75</v>
      </c>
      <c r="J28" s="170" t="s">
        <v>76</v>
      </c>
      <c r="K28" s="162">
        <v>5</v>
      </c>
    </row>
    <row r="29" spans="1:11" ht="18" customHeight="1">
      <c r="A29" s="88"/>
      <c r="B29" s="88" t="s">
        <v>80</v>
      </c>
      <c r="C29" s="163">
        <v>3</v>
      </c>
      <c r="E29" s="88"/>
      <c r="F29" s="88" t="s">
        <v>5</v>
      </c>
      <c r="G29" s="163">
        <v>4</v>
      </c>
      <c r="H29" s="168"/>
      <c r="I29" s="118"/>
      <c r="J29" s="118" t="s">
        <v>5</v>
      </c>
      <c r="K29" s="164">
        <v>3</v>
      </c>
    </row>
    <row r="30" spans="1:11" ht="18" customHeight="1">
      <c r="A30" s="88"/>
      <c r="B30" s="88" t="s">
        <v>83</v>
      </c>
      <c r="C30" s="163">
        <v>3</v>
      </c>
      <c r="E30" s="170" t="s">
        <v>84</v>
      </c>
      <c r="F30" s="170" t="s">
        <v>85</v>
      </c>
      <c r="G30" s="162">
        <v>40</v>
      </c>
      <c r="H30" s="168"/>
      <c r="I30" s="130" t="s">
        <v>81</v>
      </c>
      <c r="J30" s="170" t="s">
        <v>82</v>
      </c>
      <c r="K30" s="162">
        <v>5</v>
      </c>
    </row>
    <row r="31" spans="1:11" ht="18" customHeight="1">
      <c r="A31" s="118"/>
      <c r="B31" s="118" t="s">
        <v>5</v>
      </c>
      <c r="C31" s="164">
        <v>11</v>
      </c>
      <c r="E31" s="88"/>
      <c r="F31" s="88" t="s">
        <v>87</v>
      </c>
      <c r="G31" s="163">
        <v>14</v>
      </c>
      <c r="H31" s="168"/>
      <c r="I31" s="88"/>
      <c r="J31" s="88" t="s">
        <v>86</v>
      </c>
      <c r="K31" s="163">
        <v>5</v>
      </c>
    </row>
    <row r="32" spans="1:11" ht="18" customHeight="1">
      <c r="A32" s="170" t="s">
        <v>88</v>
      </c>
      <c r="B32" s="170" t="s">
        <v>89</v>
      </c>
      <c r="C32" s="162">
        <v>8</v>
      </c>
      <c r="E32" s="88"/>
      <c r="F32" s="88" t="s">
        <v>90</v>
      </c>
      <c r="G32" s="163">
        <v>4</v>
      </c>
      <c r="H32" s="168"/>
      <c r="I32" s="88"/>
      <c r="J32" s="88" t="s">
        <v>5</v>
      </c>
      <c r="K32" s="163">
        <v>5</v>
      </c>
    </row>
    <row r="33" spans="1:11" ht="18" customHeight="1">
      <c r="A33" s="88"/>
      <c r="B33" s="88" t="s">
        <v>91</v>
      </c>
      <c r="C33" s="163">
        <v>8</v>
      </c>
      <c r="E33" s="88"/>
      <c r="F33" s="88" t="s">
        <v>92</v>
      </c>
      <c r="G33" s="163">
        <v>3</v>
      </c>
      <c r="H33" s="168"/>
      <c r="I33" s="149" t="s">
        <v>68</v>
      </c>
      <c r="J33" s="149"/>
      <c r="K33" s="56">
        <v>8</v>
      </c>
    </row>
    <row r="34" spans="1:11" ht="18" customHeight="1">
      <c r="A34" s="88"/>
      <c r="B34" s="88" t="s">
        <v>94</v>
      </c>
      <c r="C34" s="163">
        <v>5</v>
      </c>
      <c r="E34" s="88"/>
      <c r="F34" s="88" t="s">
        <v>5</v>
      </c>
      <c r="G34" s="163">
        <v>12</v>
      </c>
      <c r="H34" s="168"/>
      <c r="I34" s="149" t="s">
        <v>93</v>
      </c>
      <c r="J34" s="149"/>
      <c r="K34" s="56">
        <v>704</v>
      </c>
    </row>
    <row r="35" spans="1:11" ht="18" customHeight="1">
      <c r="A35" s="88"/>
      <c r="B35" s="88" t="s">
        <v>95</v>
      </c>
      <c r="C35" s="163">
        <v>10</v>
      </c>
      <c r="E35" s="118"/>
      <c r="F35" s="118" t="s">
        <v>68</v>
      </c>
      <c r="G35" s="164">
        <v>1</v>
      </c>
      <c r="H35" s="168"/>
    </row>
    <row r="36" spans="1:11" ht="18" customHeight="1">
      <c r="A36" s="88"/>
      <c r="B36" s="88" t="s">
        <v>96</v>
      </c>
      <c r="C36" s="163">
        <v>6</v>
      </c>
      <c r="E36" s="170" t="s">
        <v>98</v>
      </c>
      <c r="F36" s="170" t="s">
        <v>99</v>
      </c>
      <c r="G36" s="162">
        <v>12</v>
      </c>
      <c r="H36" s="168"/>
    </row>
    <row r="37" spans="1:11" ht="18" customHeight="1">
      <c r="A37" s="88"/>
      <c r="B37" s="88" t="s">
        <v>97</v>
      </c>
      <c r="C37" s="163">
        <v>3</v>
      </c>
      <c r="E37" s="88"/>
      <c r="F37" s="88" t="s">
        <v>101</v>
      </c>
      <c r="G37" s="163">
        <v>3</v>
      </c>
      <c r="H37" s="168"/>
    </row>
    <row r="38" spans="1:11" ht="18" customHeight="1">
      <c r="A38" s="88"/>
      <c r="B38" s="88" t="s">
        <v>100</v>
      </c>
      <c r="C38" s="163">
        <v>3</v>
      </c>
      <c r="E38" s="88"/>
      <c r="F38" s="88" t="s">
        <v>5</v>
      </c>
      <c r="G38" s="163">
        <v>4</v>
      </c>
      <c r="H38" s="168"/>
    </row>
    <row r="39" spans="1:11" ht="18" customHeight="1">
      <c r="A39" s="88"/>
      <c r="B39" s="88" t="s">
        <v>102</v>
      </c>
      <c r="C39" s="163">
        <v>3</v>
      </c>
      <c r="E39" s="149" t="s">
        <v>104</v>
      </c>
      <c r="F39" s="149"/>
      <c r="G39" s="56">
        <v>7</v>
      </c>
      <c r="H39" s="168"/>
    </row>
    <row r="40" spans="1:11" ht="18" customHeight="1">
      <c r="A40" s="88"/>
      <c r="B40" s="88" t="s">
        <v>103</v>
      </c>
      <c r="C40" s="163">
        <v>20</v>
      </c>
      <c r="E40" s="170" t="s">
        <v>106</v>
      </c>
      <c r="F40" s="170"/>
      <c r="G40" s="162">
        <v>2</v>
      </c>
      <c r="H40" s="168"/>
    </row>
    <row r="41" spans="1:11" ht="18" customHeight="1">
      <c r="A41" s="88"/>
      <c r="B41" s="88" t="s">
        <v>105</v>
      </c>
      <c r="C41" s="163">
        <v>25</v>
      </c>
      <c r="E41" s="149" t="s">
        <v>107</v>
      </c>
      <c r="F41" s="149"/>
      <c r="G41" s="56">
        <v>3</v>
      </c>
      <c r="H41" s="168"/>
    </row>
    <row r="42" spans="1:11" ht="18" customHeight="1">
      <c r="A42" s="88"/>
      <c r="B42" s="88" t="s">
        <v>68</v>
      </c>
      <c r="C42" s="163">
        <v>1</v>
      </c>
      <c r="E42" s="170"/>
      <c r="F42" s="170"/>
      <c r="G42" s="182"/>
      <c r="H42" s="168"/>
    </row>
    <row r="43" spans="1:11" ht="18" customHeight="1">
      <c r="A43" s="170"/>
      <c r="B43" s="170"/>
      <c r="C43" s="182"/>
      <c r="H43" s="168"/>
    </row>
    <row r="44" spans="1:11" ht="18" customHeight="1">
      <c r="H44" s="168"/>
    </row>
    <row r="45" spans="1:11" ht="18" customHeight="1">
      <c r="H45" s="168"/>
    </row>
    <row r="46" spans="1:11" ht="18" customHeight="1">
      <c r="H46" s="168"/>
    </row>
    <row r="47" spans="1:11" ht="18" customHeight="1">
      <c r="H47" s="168"/>
    </row>
    <row r="48" spans="1:11" ht="18" customHeight="1">
      <c r="H48" s="168"/>
    </row>
    <row r="49" spans="8:8" ht="18" customHeight="1">
      <c r="H49" s="168"/>
    </row>
    <row r="50" spans="8:8" ht="18" customHeight="1">
      <c r="H50" s="168"/>
    </row>
    <row r="51" spans="8:8" ht="18" customHeight="1">
      <c r="H51" s="168"/>
    </row>
    <row r="52" spans="8:8" ht="18" customHeight="1"/>
    <row r="53" spans="8:8" ht="18" customHeight="1"/>
    <row r="54" spans="8:8" ht="18" customHeight="1"/>
    <row r="55" spans="8:8" ht="18" customHeight="1"/>
    <row r="56" spans="8:8" ht="18" customHeight="1"/>
    <row r="57" spans="8:8" ht="18" customHeight="1"/>
    <row r="58" spans="8:8" ht="18" customHeight="1"/>
    <row r="59" spans="8:8" ht="18" customHeight="1"/>
    <row r="60" spans="8:8" ht="18" customHeight="1"/>
    <row r="61" spans="8:8" ht="18" customHeight="1"/>
    <row r="62" spans="8:8" ht="18" customHeight="1"/>
    <row r="63" spans="8:8" ht="18" customHeight="1"/>
    <row r="64" spans="8: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5　本人の世帯について</oddHeader>
    <oddFooter>&amp;C&amp;"HG丸ｺﾞｼｯｸM-PRO,標準"&amp;10&amp;P　/　1　(問5-2　市町村別)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9">
    <tabColor rgb="FF00B050"/>
  </sheetPr>
  <dimension ref="A1:G299"/>
  <sheetViews>
    <sheetView zoomScale="80" zoomScaleNormal="80" zoomScaleSheetLayoutView="50" workbookViewId="0"/>
  </sheetViews>
  <sheetFormatPr defaultRowHeight="13.5"/>
  <cols>
    <col min="1" max="1" width="24.625" style="40" customWidth="1"/>
    <col min="4" max="4" width="4.625" customWidth="1"/>
    <col min="5" max="5" width="24.625" style="1" customWidth="1"/>
    <col min="6" max="7" width="9" style="1" customWidth="1"/>
  </cols>
  <sheetData>
    <row r="1" spans="1:7" ht="18" customHeight="1">
      <c r="A1" s="40" t="s">
        <v>601</v>
      </c>
    </row>
    <row r="2" spans="1:7" ht="18" customHeight="1">
      <c r="A2" s="40" t="s">
        <v>478</v>
      </c>
    </row>
    <row r="3" spans="1:7" ht="18" customHeight="1">
      <c r="A3" s="40" t="s">
        <v>602</v>
      </c>
      <c r="E3" s="40" t="s">
        <v>603</v>
      </c>
      <c r="F3"/>
      <c r="G3"/>
    </row>
    <row r="4" spans="1:7" ht="18" customHeight="1">
      <c r="A4" s="89" t="s">
        <v>478</v>
      </c>
      <c r="B4" s="11" t="s">
        <v>109</v>
      </c>
      <c r="C4" s="12" t="s">
        <v>117</v>
      </c>
      <c r="E4" s="89" t="s">
        <v>478</v>
      </c>
      <c r="F4" s="11" t="s">
        <v>109</v>
      </c>
      <c r="G4" s="12" t="s">
        <v>117</v>
      </c>
    </row>
    <row r="5" spans="1:7" ht="18" customHeight="1">
      <c r="A5" s="40" t="s">
        <v>483</v>
      </c>
      <c r="B5" s="37">
        <v>9</v>
      </c>
      <c r="C5" s="5">
        <f>B5/704*100</f>
        <v>1.2784090909090911</v>
      </c>
      <c r="E5" s="40" t="s">
        <v>483</v>
      </c>
      <c r="F5" s="13">
        <v>7</v>
      </c>
      <c r="G5" s="5">
        <f>F5/704*100</f>
        <v>0.99431818181818177</v>
      </c>
    </row>
    <row r="6" spans="1:7" ht="18" customHeight="1">
      <c r="A6" s="40" t="s">
        <v>688</v>
      </c>
      <c r="B6" s="13">
        <v>1</v>
      </c>
      <c r="C6" s="5">
        <f t="shared" ref="C6:C23" si="0">B6/704*100</f>
        <v>0.14204545454545456</v>
      </c>
      <c r="E6" s="40" t="s">
        <v>688</v>
      </c>
      <c r="F6" s="13">
        <v>4</v>
      </c>
      <c r="G6" s="5">
        <f t="shared" ref="G6:G23" si="1">F6/704*100</f>
        <v>0.56818181818181823</v>
      </c>
    </row>
    <row r="7" spans="1:7" ht="18" customHeight="1">
      <c r="A7" s="40" t="s">
        <v>689</v>
      </c>
      <c r="B7" s="13">
        <v>7</v>
      </c>
      <c r="C7" s="5">
        <f t="shared" si="0"/>
        <v>0.99431818181818177</v>
      </c>
      <c r="E7" s="40" t="s">
        <v>689</v>
      </c>
      <c r="F7" s="13">
        <v>14</v>
      </c>
      <c r="G7" s="5">
        <f t="shared" si="1"/>
        <v>1.9886363636363635</v>
      </c>
    </row>
    <row r="8" spans="1:7" ht="18" customHeight="1">
      <c r="A8" s="40" t="s">
        <v>690</v>
      </c>
      <c r="B8" s="13">
        <v>37</v>
      </c>
      <c r="C8" s="5">
        <f t="shared" si="0"/>
        <v>5.2556818181818183</v>
      </c>
      <c r="E8" s="40" t="s">
        <v>690</v>
      </c>
      <c r="F8" s="13">
        <v>41</v>
      </c>
      <c r="G8" s="5">
        <f t="shared" si="1"/>
        <v>5.8238636363636358</v>
      </c>
    </row>
    <row r="9" spans="1:7" ht="18" customHeight="1">
      <c r="A9" s="40" t="s">
        <v>691</v>
      </c>
      <c r="B9" s="13">
        <v>40</v>
      </c>
      <c r="C9" s="5">
        <f t="shared" si="0"/>
        <v>5.6818181818181817</v>
      </c>
      <c r="E9" s="40" t="s">
        <v>691</v>
      </c>
      <c r="F9" s="13">
        <v>61</v>
      </c>
      <c r="G9" s="5">
        <f t="shared" si="1"/>
        <v>8.6647727272727284</v>
      </c>
    </row>
    <row r="10" spans="1:7" ht="18" customHeight="1">
      <c r="A10" s="40" t="s">
        <v>692</v>
      </c>
      <c r="B10" s="13">
        <v>66</v>
      </c>
      <c r="C10" s="5">
        <f t="shared" si="0"/>
        <v>9.375</v>
      </c>
      <c r="E10" s="40" t="s">
        <v>692</v>
      </c>
      <c r="F10" s="13">
        <v>80</v>
      </c>
      <c r="G10" s="5">
        <f t="shared" si="1"/>
        <v>11.363636363636363</v>
      </c>
    </row>
    <row r="11" spans="1:7" ht="18" customHeight="1">
      <c r="A11" s="40" t="s">
        <v>693</v>
      </c>
      <c r="B11" s="13">
        <v>73</v>
      </c>
      <c r="C11" s="5">
        <f t="shared" si="0"/>
        <v>10.369318181818182</v>
      </c>
      <c r="E11" s="40" t="s">
        <v>693</v>
      </c>
      <c r="F11" s="13">
        <v>80</v>
      </c>
      <c r="G11" s="5">
        <f t="shared" si="1"/>
        <v>11.363636363636363</v>
      </c>
    </row>
    <row r="12" spans="1:7" ht="18" customHeight="1">
      <c r="A12" s="40" t="s">
        <v>694</v>
      </c>
      <c r="B12" s="13">
        <v>75</v>
      </c>
      <c r="C12" s="5">
        <f t="shared" si="0"/>
        <v>10.653409090909092</v>
      </c>
      <c r="E12" s="40" t="s">
        <v>694</v>
      </c>
      <c r="F12" s="13">
        <v>83</v>
      </c>
      <c r="G12" s="5">
        <f t="shared" si="1"/>
        <v>11.789772727272728</v>
      </c>
    </row>
    <row r="13" spans="1:7" ht="18" customHeight="1">
      <c r="A13" s="40" t="s">
        <v>695</v>
      </c>
      <c r="B13" s="13">
        <v>74</v>
      </c>
      <c r="C13" s="5">
        <f t="shared" si="0"/>
        <v>10.511363636363637</v>
      </c>
      <c r="E13" s="40" t="s">
        <v>695</v>
      </c>
      <c r="F13" s="13">
        <v>88</v>
      </c>
      <c r="G13" s="5">
        <f t="shared" si="1"/>
        <v>12.5</v>
      </c>
    </row>
    <row r="14" spans="1:7" ht="18" customHeight="1">
      <c r="A14" s="40" t="s">
        <v>696</v>
      </c>
      <c r="B14" s="13">
        <v>86</v>
      </c>
      <c r="C14" s="5">
        <f t="shared" si="0"/>
        <v>12.215909090909092</v>
      </c>
      <c r="E14" s="40" t="s">
        <v>696</v>
      </c>
      <c r="F14" s="13">
        <v>64</v>
      </c>
      <c r="G14" s="5">
        <f t="shared" si="1"/>
        <v>9.0909090909090917</v>
      </c>
    </row>
    <row r="15" spans="1:7" ht="18" customHeight="1">
      <c r="A15" s="40" t="s">
        <v>697</v>
      </c>
      <c r="B15" s="13">
        <v>59</v>
      </c>
      <c r="C15" s="5">
        <f t="shared" si="0"/>
        <v>8.3806818181818183</v>
      </c>
      <c r="E15" s="40" t="s">
        <v>697</v>
      </c>
      <c r="F15" s="13">
        <v>43</v>
      </c>
      <c r="G15" s="5">
        <f t="shared" si="1"/>
        <v>6.1079545454545459</v>
      </c>
    </row>
    <row r="16" spans="1:7" ht="18" customHeight="1">
      <c r="A16" s="40" t="s">
        <v>698</v>
      </c>
      <c r="B16" s="13">
        <v>33</v>
      </c>
      <c r="C16" s="5">
        <f t="shared" si="0"/>
        <v>4.6875</v>
      </c>
      <c r="E16" s="40" t="s">
        <v>698</v>
      </c>
      <c r="F16" s="13">
        <v>20</v>
      </c>
      <c r="G16" s="5">
        <f t="shared" si="1"/>
        <v>2.8409090909090908</v>
      </c>
    </row>
    <row r="17" spans="1:7" ht="18" customHeight="1">
      <c r="A17" s="40" t="s">
        <v>699</v>
      </c>
      <c r="B17" s="13">
        <v>29</v>
      </c>
      <c r="C17" s="5">
        <f t="shared" si="0"/>
        <v>4.1193181818181817</v>
      </c>
      <c r="E17" s="40" t="s">
        <v>699</v>
      </c>
      <c r="F17" s="13">
        <v>19</v>
      </c>
      <c r="G17" s="5">
        <f t="shared" si="1"/>
        <v>2.6988636363636362</v>
      </c>
    </row>
    <row r="18" spans="1:7" ht="18" customHeight="1">
      <c r="A18" s="40" t="s">
        <v>700</v>
      </c>
      <c r="B18" s="13">
        <v>16</v>
      </c>
      <c r="C18" s="5">
        <f t="shared" si="0"/>
        <v>2.2727272727272729</v>
      </c>
      <c r="E18" s="40" t="s">
        <v>700</v>
      </c>
      <c r="F18" s="13">
        <v>6</v>
      </c>
      <c r="G18" s="5">
        <f t="shared" si="1"/>
        <v>0.85227272727272718</v>
      </c>
    </row>
    <row r="19" spans="1:7" ht="18" customHeight="1">
      <c r="A19" s="40" t="s">
        <v>809</v>
      </c>
      <c r="B19" s="13">
        <v>12</v>
      </c>
      <c r="C19" s="5">
        <f t="shared" si="0"/>
        <v>1.7045454545454544</v>
      </c>
      <c r="E19" s="40" t="s">
        <v>809</v>
      </c>
      <c r="F19" s="13">
        <v>10</v>
      </c>
      <c r="G19" s="5">
        <f t="shared" si="1"/>
        <v>1.4204545454545454</v>
      </c>
    </row>
    <row r="20" spans="1:7" ht="18" customHeight="1">
      <c r="A20" s="40" t="s">
        <v>810</v>
      </c>
      <c r="B20" s="13">
        <v>23</v>
      </c>
      <c r="C20" s="5">
        <f t="shared" si="0"/>
        <v>3.2670454545454546</v>
      </c>
      <c r="E20" s="40" t="s">
        <v>810</v>
      </c>
      <c r="F20" s="13">
        <v>5</v>
      </c>
      <c r="G20" s="5">
        <f t="shared" si="1"/>
        <v>0.71022727272727271</v>
      </c>
    </row>
    <row r="21" spans="1:7" ht="18" customHeight="1">
      <c r="A21" s="40" t="s">
        <v>811</v>
      </c>
      <c r="B21" s="13">
        <v>5</v>
      </c>
      <c r="C21" s="5">
        <f t="shared" si="0"/>
        <v>0.71022727272727271</v>
      </c>
      <c r="E21" s="40" t="s">
        <v>811</v>
      </c>
      <c r="F21" s="13">
        <v>2</v>
      </c>
      <c r="G21" s="5">
        <f t="shared" si="1"/>
        <v>0.28409090909090912</v>
      </c>
    </row>
    <row r="22" spans="1:7" ht="18" customHeight="1">
      <c r="A22" s="40" t="s">
        <v>812</v>
      </c>
      <c r="B22" s="13">
        <v>1</v>
      </c>
      <c r="C22" s="5">
        <f t="shared" si="0"/>
        <v>0.14204545454545456</v>
      </c>
      <c r="E22" s="40" t="s">
        <v>812</v>
      </c>
      <c r="F22" s="13">
        <v>1</v>
      </c>
      <c r="G22" s="5">
        <f t="shared" si="1"/>
        <v>0.14204545454545456</v>
      </c>
    </row>
    <row r="23" spans="1:7" ht="18" customHeight="1">
      <c r="A23" s="40" t="s">
        <v>481</v>
      </c>
      <c r="B23" s="13">
        <v>58</v>
      </c>
      <c r="C23" s="5">
        <f t="shared" si="0"/>
        <v>8.2386363636363633</v>
      </c>
      <c r="E23" s="40" t="s">
        <v>481</v>
      </c>
      <c r="F23" s="13">
        <v>76</v>
      </c>
      <c r="G23" s="5">
        <f t="shared" si="1"/>
        <v>10.795454545454545</v>
      </c>
    </row>
    <row r="24" spans="1:7" ht="18" customHeight="1">
      <c r="A24" s="89" t="s">
        <v>482</v>
      </c>
      <c r="B24" s="14">
        <f>SUM(B5:B23)</f>
        <v>704</v>
      </c>
      <c r="C24" s="15">
        <v>100</v>
      </c>
      <c r="E24" s="89" t="s">
        <v>482</v>
      </c>
      <c r="F24" s="14">
        <f>SUM(F5:F23)</f>
        <v>704</v>
      </c>
      <c r="G24" s="15">
        <v>100</v>
      </c>
    </row>
    <row r="25" spans="1:7" ht="18" customHeight="1">
      <c r="A25" s="40" t="s">
        <v>478</v>
      </c>
    </row>
    <row r="26" spans="1:7" ht="18" customHeight="1">
      <c r="A26" s="40" t="s">
        <v>627</v>
      </c>
    </row>
    <row r="27" spans="1:7" ht="18" customHeight="1">
      <c r="A27" s="40" t="s">
        <v>478</v>
      </c>
    </row>
    <row r="28" spans="1:7" ht="18" customHeight="1">
      <c r="A28" s="40" t="s">
        <v>604</v>
      </c>
      <c r="E28" s="40" t="s">
        <v>605</v>
      </c>
      <c r="F28"/>
      <c r="G28"/>
    </row>
    <row r="29" spans="1:7" ht="18" customHeight="1">
      <c r="A29" s="89" t="s">
        <v>478</v>
      </c>
      <c r="B29" s="11" t="s">
        <v>109</v>
      </c>
      <c r="C29" s="12" t="s">
        <v>117</v>
      </c>
      <c r="E29" s="89" t="s">
        <v>478</v>
      </c>
      <c r="F29" s="11" t="s">
        <v>109</v>
      </c>
      <c r="G29" s="12" t="s">
        <v>117</v>
      </c>
    </row>
    <row r="30" spans="1:7" ht="18" customHeight="1">
      <c r="A30" s="40" t="s">
        <v>483</v>
      </c>
      <c r="B30" s="13">
        <v>424</v>
      </c>
      <c r="C30" s="5">
        <f>B30/704*100</f>
        <v>60.227272727272727</v>
      </c>
      <c r="E30" s="40" t="s">
        <v>483</v>
      </c>
      <c r="F30" s="13">
        <v>145</v>
      </c>
      <c r="G30" s="5">
        <f>F30/704*100</f>
        <v>20.59659090909091</v>
      </c>
    </row>
    <row r="31" spans="1:7" ht="18" customHeight="1">
      <c r="A31" s="40" t="s">
        <v>688</v>
      </c>
      <c r="B31" s="13">
        <v>9</v>
      </c>
      <c r="C31" s="5">
        <f t="shared" ref="C31:C48" si="2">B31/704*100</f>
        <v>1.2784090909090911</v>
      </c>
      <c r="E31" s="40" t="s">
        <v>688</v>
      </c>
      <c r="F31" s="13">
        <v>22</v>
      </c>
      <c r="G31" s="5">
        <f t="shared" ref="G31:G49" si="3">F31/704*100</f>
        <v>3.125</v>
      </c>
    </row>
    <row r="32" spans="1:7" ht="18" customHeight="1">
      <c r="A32" s="40" t="s">
        <v>689</v>
      </c>
      <c r="B32" s="13">
        <v>11</v>
      </c>
      <c r="C32" s="5">
        <f t="shared" si="2"/>
        <v>1.5625</v>
      </c>
      <c r="E32" s="40" t="s">
        <v>689</v>
      </c>
      <c r="F32" s="13">
        <v>24</v>
      </c>
      <c r="G32" s="5">
        <f t="shared" si="3"/>
        <v>3.4090909090909087</v>
      </c>
    </row>
    <row r="33" spans="1:7" ht="18" customHeight="1">
      <c r="A33" s="40" t="s">
        <v>690</v>
      </c>
      <c r="B33" s="13">
        <v>15</v>
      </c>
      <c r="C33" s="5">
        <f t="shared" si="2"/>
        <v>2.1306818181818179</v>
      </c>
      <c r="E33" s="40" t="s">
        <v>690</v>
      </c>
      <c r="F33" s="13">
        <v>29</v>
      </c>
      <c r="G33" s="5">
        <f t="shared" si="3"/>
        <v>4.1193181818181817</v>
      </c>
    </row>
    <row r="34" spans="1:7" ht="18" customHeight="1">
      <c r="A34" s="40" t="s">
        <v>691</v>
      </c>
      <c r="B34" s="13">
        <v>20</v>
      </c>
      <c r="C34" s="5">
        <f t="shared" si="2"/>
        <v>2.8409090909090908</v>
      </c>
      <c r="E34" s="40" t="s">
        <v>691</v>
      </c>
      <c r="F34" s="13">
        <v>19</v>
      </c>
      <c r="G34" s="5">
        <f t="shared" si="3"/>
        <v>2.6988636363636362</v>
      </c>
    </row>
    <row r="35" spans="1:7" ht="18" customHeight="1">
      <c r="A35" s="40" t="s">
        <v>692</v>
      </c>
      <c r="B35" s="13">
        <v>7</v>
      </c>
      <c r="C35" s="5">
        <f t="shared" si="2"/>
        <v>0.99431818181818177</v>
      </c>
      <c r="E35" s="40" t="s">
        <v>692</v>
      </c>
      <c r="F35" s="13">
        <v>23</v>
      </c>
      <c r="G35" s="5">
        <f t="shared" si="3"/>
        <v>3.2670454545454546</v>
      </c>
    </row>
    <row r="36" spans="1:7" ht="18" customHeight="1">
      <c r="A36" s="40" t="s">
        <v>693</v>
      </c>
      <c r="B36" s="13">
        <v>5</v>
      </c>
      <c r="C36" s="5">
        <f t="shared" si="2"/>
        <v>0.71022727272727271</v>
      </c>
      <c r="E36" s="40" t="s">
        <v>693</v>
      </c>
      <c r="F36" s="13">
        <v>19</v>
      </c>
      <c r="G36" s="5">
        <f t="shared" si="3"/>
        <v>2.6988636363636362</v>
      </c>
    </row>
    <row r="37" spans="1:7" ht="18" customHeight="1">
      <c r="A37" s="40" t="s">
        <v>694</v>
      </c>
      <c r="B37" s="13">
        <v>8</v>
      </c>
      <c r="C37" s="5">
        <f t="shared" si="2"/>
        <v>1.1363636363636365</v>
      </c>
      <c r="E37" s="40" t="s">
        <v>694</v>
      </c>
      <c r="F37" s="13">
        <v>23</v>
      </c>
      <c r="G37" s="5">
        <f t="shared" si="3"/>
        <v>3.2670454545454546</v>
      </c>
    </row>
    <row r="38" spans="1:7" ht="18" customHeight="1">
      <c r="A38" s="40" t="s">
        <v>695</v>
      </c>
      <c r="B38" s="13">
        <v>9</v>
      </c>
      <c r="C38" s="5">
        <f t="shared" si="2"/>
        <v>1.2784090909090911</v>
      </c>
      <c r="E38" s="40" t="s">
        <v>695</v>
      </c>
      <c r="F38" s="13">
        <v>34</v>
      </c>
      <c r="G38" s="5">
        <f t="shared" si="3"/>
        <v>4.8295454545454541</v>
      </c>
    </row>
    <row r="39" spans="1:7" ht="18" customHeight="1">
      <c r="A39" s="40" t="s">
        <v>696</v>
      </c>
      <c r="B39" s="13">
        <v>13</v>
      </c>
      <c r="C39" s="5">
        <f t="shared" si="2"/>
        <v>1.8465909090909092</v>
      </c>
      <c r="E39" s="40" t="s">
        <v>696</v>
      </c>
      <c r="F39" s="13">
        <v>29</v>
      </c>
      <c r="G39" s="5">
        <f t="shared" si="3"/>
        <v>4.1193181818181817</v>
      </c>
    </row>
    <row r="40" spans="1:7" ht="18" customHeight="1">
      <c r="A40" s="40" t="s">
        <v>697</v>
      </c>
      <c r="B40" s="13">
        <v>5</v>
      </c>
      <c r="C40" s="5">
        <f t="shared" si="2"/>
        <v>0.71022727272727271</v>
      </c>
      <c r="E40" s="40" t="s">
        <v>697</v>
      </c>
      <c r="F40" s="13">
        <v>37</v>
      </c>
      <c r="G40" s="5">
        <f t="shared" si="3"/>
        <v>5.2556818181818183</v>
      </c>
    </row>
    <row r="41" spans="1:7" ht="18" customHeight="1">
      <c r="A41" s="40" t="s">
        <v>698</v>
      </c>
      <c r="B41" s="13">
        <v>5</v>
      </c>
      <c r="C41" s="5">
        <f t="shared" si="2"/>
        <v>0.71022727272727271</v>
      </c>
      <c r="E41" s="40" t="s">
        <v>698</v>
      </c>
      <c r="F41" s="13">
        <v>9</v>
      </c>
      <c r="G41" s="5">
        <f t="shared" si="3"/>
        <v>1.2784090909090911</v>
      </c>
    </row>
    <row r="42" spans="1:7" ht="18" customHeight="1">
      <c r="A42" s="40" t="s">
        <v>699</v>
      </c>
      <c r="B42" s="13">
        <v>6</v>
      </c>
      <c r="C42" s="5">
        <f t="shared" si="2"/>
        <v>0.85227272727272718</v>
      </c>
      <c r="E42" s="40" t="s">
        <v>699</v>
      </c>
      <c r="F42" s="13">
        <v>12</v>
      </c>
      <c r="G42" s="5">
        <f t="shared" si="3"/>
        <v>1.7045454545454544</v>
      </c>
    </row>
    <row r="43" spans="1:7" ht="18" customHeight="1">
      <c r="A43" s="40" t="s">
        <v>700</v>
      </c>
      <c r="B43" s="13">
        <v>2</v>
      </c>
      <c r="C43" s="5">
        <f t="shared" si="2"/>
        <v>0.28409090909090912</v>
      </c>
      <c r="E43" s="40" t="s">
        <v>700</v>
      </c>
      <c r="F43" s="13">
        <v>7</v>
      </c>
      <c r="G43" s="5">
        <f t="shared" si="3"/>
        <v>0.99431818181818177</v>
      </c>
    </row>
    <row r="44" spans="1:7" ht="18" customHeight="1">
      <c r="A44" s="40" t="s">
        <v>809</v>
      </c>
      <c r="B44" s="13">
        <v>10</v>
      </c>
      <c r="C44" s="5">
        <f t="shared" si="2"/>
        <v>1.4204545454545454</v>
      </c>
      <c r="E44" s="40" t="s">
        <v>809</v>
      </c>
      <c r="F44" s="13">
        <v>27</v>
      </c>
      <c r="G44" s="5">
        <f t="shared" si="3"/>
        <v>3.8352272727272729</v>
      </c>
    </row>
    <row r="45" spans="1:7" ht="18" customHeight="1">
      <c r="A45" s="40" t="s">
        <v>810</v>
      </c>
      <c r="B45" s="13">
        <v>21</v>
      </c>
      <c r="C45" s="5">
        <f t="shared" si="2"/>
        <v>2.9829545454545454</v>
      </c>
      <c r="E45" s="40" t="s">
        <v>810</v>
      </c>
      <c r="F45" s="13">
        <v>30</v>
      </c>
      <c r="G45" s="5">
        <f t="shared" si="3"/>
        <v>4.2613636363636358</v>
      </c>
    </row>
    <row r="46" spans="1:7" ht="18" customHeight="1">
      <c r="A46" s="40" t="s">
        <v>811</v>
      </c>
      <c r="B46" s="13">
        <v>30</v>
      </c>
      <c r="C46" s="5">
        <f t="shared" si="2"/>
        <v>4.2613636363636358</v>
      </c>
      <c r="E46" s="40" t="s">
        <v>811</v>
      </c>
      <c r="F46" s="13">
        <v>46</v>
      </c>
      <c r="G46" s="5">
        <f t="shared" si="3"/>
        <v>6.5340909090909092</v>
      </c>
    </row>
    <row r="47" spans="1:7" ht="18" customHeight="1">
      <c r="A47" s="40" t="s">
        <v>812</v>
      </c>
      <c r="B47" s="13">
        <v>14</v>
      </c>
      <c r="C47" s="5">
        <f t="shared" si="2"/>
        <v>1.9886363636363635</v>
      </c>
      <c r="E47" s="40" t="s">
        <v>812</v>
      </c>
      <c r="F47" s="13">
        <v>62</v>
      </c>
      <c r="G47" s="5">
        <f t="shared" si="3"/>
        <v>8.8068181818181817</v>
      </c>
    </row>
    <row r="48" spans="1:7" ht="18" customHeight="1">
      <c r="A48" s="40" t="s">
        <v>481</v>
      </c>
      <c r="B48" s="13">
        <v>90</v>
      </c>
      <c r="C48" s="5">
        <f t="shared" si="2"/>
        <v>12.784090909090908</v>
      </c>
      <c r="E48" s="40" t="s">
        <v>481</v>
      </c>
      <c r="F48" s="13">
        <v>106</v>
      </c>
      <c r="G48" s="5">
        <f t="shared" si="3"/>
        <v>15.056818181818182</v>
      </c>
    </row>
    <row r="49" spans="1:7" ht="18" customHeight="1">
      <c r="A49" s="89" t="s">
        <v>482</v>
      </c>
      <c r="B49" s="14">
        <f>SUM(B30:B48)</f>
        <v>704</v>
      </c>
      <c r="C49" s="15">
        <v>100</v>
      </c>
      <c r="E49" s="40" t="s">
        <v>484</v>
      </c>
      <c r="F49" s="13">
        <v>1</v>
      </c>
      <c r="G49" s="5">
        <f t="shared" si="3"/>
        <v>0.14204545454545456</v>
      </c>
    </row>
    <row r="50" spans="1:7" ht="18" customHeight="1">
      <c r="E50" s="89" t="s">
        <v>482</v>
      </c>
      <c r="F50" s="14">
        <f>SUM(F30:F49)</f>
        <v>704</v>
      </c>
      <c r="G50" s="15">
        <v>100</v>
      </c>
    </row>
    <row r="51" spans="1:7" ht="18" customHeight="1"/>
    <row r="52" spans="1:7" ht="18" customHeight="1"/>
    <row r="53" spans="1:7" ht="18" customHeight="1"/>
    <row r="54" spans="1:7" ht="18" customHeight="1"/>
    <row r="55" spans="1:7" ht="18" customHeight="1"/>
    <row r="56" spans="1:7" ht="18" customHeight="1"/>
    <row r="57" spans="1:7" ht="18" customHeight="1"/>
    <row r="58" spans="1:7" ht="18" customHeight="1"/>
    <row r="59" spans="1:7" ht="18" customHeight="1"/>
    <row r="60" spans="1:7" ht="18" customHeight="1"/>
    <row r="61" spans="1:7" ht="18" customHeight="1"/>
    <row r="62" spans="1:7" ht="18" customHeight="1"/>
    <row r="63" spans="1:7" ht="18" customHeight="1"/>
    <row r="64" spans="1: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5　本人の世帯について</oddHeader>
    <oddFooter>&amp;C&amp;"HG丸ｺﾞｼｯｸM-PRO,標準"&amp;10&amp;P　/　2　(問5-4～5)</oddFooter>
  </headerFooter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8">
    <tabColor rgb="FF00B050"/>
  </sheetPr>
  <dimension ref="B1:V78"/>
  <sheetViews>
    <sheetView zoomScale="71" zoomScaleNormal="71" zoomScaleSheetLayoutView="40" workbookViewId="0"/>
  </sheetViews>
  <sheetFormatPr defaultRowHeight="13.5"/>
  <cols>
    <col min="1" max="1" width="4.625" customWidth="1"/>
    <col min="2" max="2" width="22.625" style="40" customWidth="1"/>
    <col min="5" max="5" width="4.625" customWidth="1"/>
    <col min="6" max="6" width="22.625" style="40" customWidth="1"/>
    <col min="9" max="10" width="4.625" customWidth="1"/>
    <col min="11" max="11" width="22.625" style="40" customWidth="1"/>
    <col min="14" max="14" width="4.625" customWidth="1"/>
    <col min="15" max="15" width="22.625" style="40" customWidth="1"/>
    <col min="16" max="16" width="9" style="139"/>
    <col min="18" max="18" width="4.625" customWidth="1"/>
    <col min="20" max="20" width="25.625" style="40" customWidth="1"/>
  </cols>
  <sheetData>
    <row r="1" spans="2:20" ht="18" customHeight="1">
      <c r="B1" s="40" t="s">
        <v>648</v>
      </c>
      <c r="K1" s="40" t="s">
        <v>478</v>
      </c>
      <c r="O1" s="40" t="s">
        <v>478</v>
      </c>
      <c r="T1" s="40" t="s">
        <v>478</v>
      </c>
    </row>
    <row r="2" spans="2:20" ht="18" customHeight="1">
      <c r="F2" s="40" t="s">
        <v>478</v>
      </c>
      <c r="K2" s="40" t="s">
        <v>478</v>
      </c>
      <c r="O2" s="40" t="s">
        <v>478</v>
      </c>
      <c r="T2" s="40" t="s">
        <v>478</v>
      </c>
    </row>
    <row r="3" spans="2:20" ht="18" customHeight="1">
      <c r="B3" s="105" t="s">
        <v>479</v>
      </c>
      <c r="K3" s="105" t="s">
        <v>487</v>
      </c>
    </row>
    <row r="4" spans="2:20" ht="18" customHeight="1">
      <c r="B4" s="40" t="s">
        <v>480</v>
      </c>
      <c r="K4" s="40" t="s">
        <v>485</v>
      </c>
    </row>
    <row r="5" spans="2:20" s="40" customFormat="1" ht="18" customHeight="1">
      <c r="B5" s="89" t="s">
        <v>114</v>
      </c>
      <c r="C5" s="92" t="s">
        <v>236</v>
      </c>
      <c r="D5" s="86" t="s">
        <v>635</v>
      </c>
      <c r="E5" s="93"/>
      <c r="F5" s="89" t="s">
        <v>290</v>
      </c>
      <c r="G5" s="92" t="s">
        <v>236</v>
      </c>
      <c r="H5" s="86" t="s">
        <v>635</v>
      </c>
      <c r="K5" s="89" t="s">
        <v>114</v>
      </c>
      <c r="L5" s="92" t="s">
        <v>236</v>
      </c>
      <c r="M5" s="86" t="s">
        <v>635</v>
      </c>
      <c r="N5" s="93"/>
      <c r="O5" s="89" t="s">
        <v>290</v>
      </c>
      <c r="P5" s="141" t="s">
        <v>236</v>
      </c>
      <c r="Q5" s="86" t="s">
        <v>635</v>
      </c>
    </row>
    <row r="6" spans="2:20" ht="18" customHeight="1">
      <c r="B6" s="100">
        <v>0</v>
      </c>
      <c r="C6" s="13">
        <v>255</v>
      </c>
      <c r="D6" s="48">
        <f>C6/C$19*100</f>
        <v>36.221590909090914</v>
      </c>
      <c r="E6" s="48"/>
      <c r="F6" s="40" t="s">
        <v>483</v>
      </c>
      <c r="G6" s="13">
        <v>375</v>
      </c>
      <c r="H6" s="48">
        <f t="shared" ref="H6:H19" si="0">G6/G$19*100</f>
        <v>53.26704545454546</v>
      </c>
      <c r="K6" s="100">
        <v>0</v>
      </c>
      <c r="L6" s="13">
        <v>304</v>
      </c>
      <c r="M6" s="48">
        <f>L6/L$19*100</f>
        <v>43.18181818181818</v>
      </c>
      <c r="N6" s="48"/>
      <c r="O6" s="40" t="s">
        <v>483</v>
      </c>
      <c r="P6" s="26">
        <v>360</v>
      </c>
      <c r="Q6" s="48">
        <f t="shared" ref="Q6:Q19" si="1">P6/P$19*100</f>
        <v>51.136363636363633</v>
      </c>
    </row>
    <row r="7" spans="2:20" ht="18" customHeight="1">
      <c r="B7" s="40" t="s">
        <v>791</v>
      </c>
      <c r="C7" s="13">
        <v>120</v>
      </c>
      <c r="D7" s="48">
        <f t="shared" ref="D7:D19" si="2">C7/C$19*100</f>
        <v>17.045454545454543</v>
      </c>
      <c r="E7" s="48"/>
      <c r="F7" s="40" t="s">
        <v>638</v>
      </c>
      <c r="G7" s="13">
        <v>127</v>
      </c>
      <c r="H7" s="48">
        <f t="shared" si="0"/>
        <v>18.039772727272727</v>
      </c>
      <c r="K7" s="40" t="s">
        <v>791</v>
      </c>
      <c r="L7" s="13">
        <v>8</v>
      </c>
      <c r="M7" s="48">
        <f t="shared" ref="M7:M19" si="3">L7/L$19*100</f>
        <v>1.1363636363636365</v>
      </c>
      <c r="N7" s="48"/>
      <c r="O7" s="40" t="s">
        <v>638</v>
      </c>
      <c r="P7" s="26">
        <v>5</v>
      </c>
      <c r="Q7" s="48">
        <f t="shared" si="1"/>
        <v>0.71022727272727271</v>
      </c>
    </row>
    <row r="8" spans="2:20" ht="18" customHeight="1">
      <c r="B8" s="40" t="s">
        <v>792</v>
      </c>
      <c r="C8" s="13">
        <v>40</v>
      </c>
      <c r="D8" s="48">
        <f t="shared" si="2"/>
        <v>5.6818181818181817</v>
      </c>
      <c r="E8" s="48"/>
      <c r="F8" s="40" t="s">
        <v>639</v>
      </c>
      <c r="G8" s="13">
        <v>39</v>
      </c>
      <c r="H8" s="48">
        <f t="shared" si="0"/>
        <v>5.5397727272727275</v>
      </c>
      <c r="K8" s="40" t="s">
        <v>792</v>
      </c>
      <c r="L8" s="13">
        <v>4</v>
      </c>
      <c r="M8" s="48">
        <f t="shared" si="3"/>
        <v>0.56818181818181823</v>
      </c>
      <c r="N8" s="48"/>
      <c r="O8" s="40" t="s">
        <v>639</v>
      </c>
      <c r="P8" s="26">
        <v>2</v>
      </c>
      <c r="Q8" s="48">
        <f t="shared" si="1"/>
        <v>0.28409090909090912</v>
      </c>
    </row>
    <row r="9" spans="2:20" ht="18" customHeight="1">
      <c r="B9" s="40" t="s">
        <v>793</v>
      </c>
      <c r="C9" s="13">
        <v>18</v>
      </c>
      <c r="D9" s="48">
        <f t="shared" si="2"/>
        <v>2.5568181818181821</v>
      </c>
      <c r="E9" s="48"/>
      <c r="F9" s="40" t="s">
        <v>640</v>
      </c>
      <c r="G9" s="13">
        <v>9</v>
      </c>
      <c r="H9" s="48">
        <f t="shared" si="0"/>
        <v>1.2784090909090911</v>
      </c>
      <c r="K9" s="40" t="s">
        <v>793</v>
      </c>
      <c r="L9" s="13">
        <v>1</v>
      </c>
      <c r="M9" s="48">
        <f t="shared" si="3"/>
        <v>0.14204545454545456</v>
      </c>
      <c r="N9" s="48"/>
      <c r="O9" s="40" t="s">
        <v>640</v>
      </c>
      <c r="P9" s="26">
        <v>0</v>
      </c>
      <c r="Q9" s="48">
        <f t="shared" si="1"/>
        <v>0</v>
      </c>
    </row>
    <row r="10" spans="2:20" ht="18" customHeight="1">
      <c r="B10" s="40" t="s">
        <v>794</v>
      </c>
      <c r="C10" s="13">
        <v>20</v>
      </c>
      <c r="D10" s="48">
        <f t="shared" si="2"/>
        <v>2.8409090909090908</v>
      </c>
      <c r="E10" s="48"/>
      <c r="F10" s="40" t="s">
        <v>641</v>
      </c>
      <c r="G10" s="13">
        <v>6</v>
      </c>
      <c r="H10" s="48">
        <f t="shared" si="0"/>
        <v>0.85227272727272718</v>
      </c>
      <c r="K10" s="40" t="s">
        <v>794</v>
      </c>
      <c r="L10" s="13">
        <v>0</v>
      </c>
      <c r="M10" s="48">
        <f t="shared" si="3"/>
        <v>0</v>
      </c>
      <c r="N10" s="48"/>
      <c r="O10" s="40" t="s">
        <v>641</v>
      </c>
      <c r="P10" s="26">
        <v>0</v>
      </c>
      <c r="Q10" s="48">
        <f t="shared" si="1"/>
        <v>0</v>
      </c>
    </row>
    <row r="11" spans="2:20" ht="18" customHeight="1">
      <c r="B11" s="40" t="s">
        <v>795</v>
      </c>
      <c r="C11" s="13">
        <v>10</v>
      </c>
      <c r="D11" s="48">
        <f t="shared" si="2"/>
        <v>1.4204545454545454</v>
      </c>
      <c r="E11" s="48"/>
      <c r="F11" s="40" t="s">
        <v>642</v>
      </c>
      <c r="G11" s="13">
        <v>10</v>
      </c>
      <c r="H11" s="48">
        <f t="shared" si="0"/>
        <v>1.4204545454545454</v>
      </c>
      <c r="K11" s="40" t="s">
        <v>795</v>
      </c>
      <c r="L11" s="13">
        <v>0</v>
      </c>
      <c r="M11" s="48">
        <f t="shared" si="3"/>
        <v>0</v>
      </c>
      <c r="N11" s="48"/>
      <c r="O11" s="40" t="s">
        <v>642</v>
      </c>
      <c r="P11" s="26">
        <v>0</v>
      </c>
      <c r="Q11" s="48">
        <f t="shared" si="1"/>
        <v>0</v>
      </c>
    </row>
    <row r="12" spans="2:20" ht="18" customHeight="1">
      <c r="B12" s="40" t="s">
        <v>796</v>
      </c>
      <c r="C12" s="13">
        <v>9</v>
      </c>
      <c r="D12" s="48">
        <f t="shared" si="2"/>
        <v>1.2784090909090911</v>
      </c>
      <c r="E12" s="48"/>
      <c r="F12" s="40" t="s">
        <v>643</v>
      </c>
      <c r="G12" s="13">
        <v>1</v>
      </c>
      <c r="H12" s="48">
        <f t="shared" si="0"/>
        <v>0.14204545454545456</v>
      </c>
      <c r="K12" s="40" t="s">
        <v>796</v>
      </c>
      <c r="L12" s="13">
        <v>1</v>
      </c>
      <c r="M12" s="48">
        <f t="shared" si="3"/>
        <v>0.14204545454545456</v>
      </c>
      <c r="N12" s="48"/>
      <c r="O12" s="40" t="s">
        <v>643</v>
      </c>
      <c r="P12" s="26">
        <v>1</v>
      </c>
      <c r="Q12" s="48">
        <f t="shared" si="1"/>
        <v>0.14204545454545456</v>
      </c>
    </row>
    <row r="13" spans="2:20" ht="18" customHeight="1">
      <c r="B13" s="40" t="s">
        <v>797</v>
      </c>
      <c r="C13" s="13">
        <v>31</v>
      </c>
      <c r="D13" s="48">
        <f t="shared" si="2"/>
        <v>4.4034090909090908</v>
      </c>
      <c r="E13" s="48"/>
      <c r="F13" s="40" t="s">
        <v>644</v>
      </c>
      <c r="G13" s="13">
        <v>6</v>
      </c>
      <c r="H13" s="48">
        <f t="shared" si="0"/>
        <v>0.85227272727272718</v>
      </c>
      <c r="K13" s="40" t="s">
        <v>797</v>
      </c>
      <c r="L13" s="13">
        <v>0</v>
      </c>
      <c r="M13" s="48">
        <f t="shared" si="3"/>
        <v>0</v>
      </c>
      <c r="N13" s="48"/>
      <c r="O13" s="40" t="s">
        <v>644</v>
      </c>
      <c r="P13" s="26">
        <v>0</v>
      </c>
      <c r="Q13" s="48">
        <f t="shared" si="1"/>
        <v>0</v>
      </c>
    </row>
    <row r="14" spans="2:20" ht="18" customHeight="1">
      <c r="B14" s="40" t="s">
        <v>798</v>
      </c>
      <c r="C14" s="13">
        <v>7</v>
      </c>
      <c r="D14" s="48">
        <f t="shared" si="2"/>
        <v>0.99431818181818177</v>
      </c>
      <c r="E14" s="48"/>
      <c r="F14" s="40" t="s">
        <v>645</v>
      </c>
      <c r="G14" s="13">
        <v>2</v>
      </c>
      <c r="H14" s="48">
        <f t="shared" si="0"/>
        <v>0.28409090909090912</v>
      </c>
      <c r="K14" s="40" t="s">
        <v>798</v>
      </c>
      <c r="L14" s="13">
        <v>0</v>
      </c>
      <c r="M14" s="48">
        <f t="shared" si="3"/>
        <v>0</v>
      </c>
      <c r="N14" s="48"/>
      <c r="O14" s="40" t="s">
        <v>645</v>
      </c>
      <c r="P14" s="26">
        <v>0</v>
      </c>
      <c r="Q14" s="48">
        <f t="shared" si="1"/>
        <v>0</v>
      </c>
    </row>
    <row r="15" spans="2:20" ht="18" customHeight="1">
      <c r="B15" s="40" t="s">
        <v>799</v>
      </c>
      <c r="C15" s="13">
        <v>1</v>
      </c>
      <c r="D15" s="48">
        <f t="shared" si="2"/>
        <v>0.14204545454545456</v>
      </c>
      <c r="E15" s="48"/>
      <c r="F15" s="40" t="s">
        <v>646</v>
      </c>
      <c r="G15" s="13">
        <v>1</v>
      </c>
      <c r="H15" s="48">
        <f t="shared" si="0"/>
        <v>0.14204545454545456</v>
      </c>
      <c r="K15" s="40" t="s">
        <v>799</v>
      </c>
      <c r="L15" s="13">
        <v>0</v>
      </c>
      <c r="M15" s="48">
        <f t="shared" si="3"/>
        <v>0</v>
      </c>
      <c r="N15" s="48"/>
      <c r="O15" s="40" t="s">
        <v>646</v>
      </c>
      <c r="P15" s="26">
        <v>0</v>
      </c>
      <c r="Q15" s="48">
        <f t="shared" si="1"/>
        <v>0</v>
      </c>
    </row>
    <row r="16" spans="2:20" ht="18" customHeight="1">
      <c r="B16" s="40" t="s">
        <v>800</v>
      </c>
      <c r="C16" s="13">
        <v>4</v>
      </c>
      <c r="D16" s="48">
        <f t="shared" si="2"/>
        <v>0.56818181818181823</v>
      </c>
      <c r="E16" s="48"/>
      <c r="F16" s="40" t="s">
        <v>647</v>
      </c>
      <c r="G16" s="13">
        <v>0</v>
      </c>
      <c r="H16" s="48">
        <f t="shared" si="0"/>
        <v>0</v>
      </c>
      <c r="K16" s="40" t="s">
        <v>800</v>
      </c>
      <c r="L16" s="13">
        <v>0</v>
      </c>
      <c r="M16" s="48">
        <f t="shared" si="3"/>
        <v>0</v>
      </c>
      <c r="N16" s="48"/>
      <c r="O16" s="40" t="s">
        <v>647</v>
      </c>
      <c r="P16" s="26">
        <v>0</v>
      </c>
      <c r="Q16" s="48">
        <f t="shared" si="1"/>
        <v>0</v>
      </c>
    </row>
    <row r="17" spans="2:19" ht="18" customHeight="1">
      <c r="B17" s="40" t="s">
        <v>634</v>
      </c>
      <c r="C17" s="13">
        <v>24</v>
      </c>
      <c r="D17" s="48">
        <f t="shared" si="2"/>
        <v>3.4090909090909087</v>
      </c>
      <c r="E17" s="48"/>
      <c r="F17" s="40" t="s">
        <v>637</v>
      </c>
      <c r="G17" s="13">
        <v>1</v>
      </c>
      <c r="H17" s="48">
        <f t="shared" si="0"/>
        <v>0.14204545454545456</v>
      </c>
      <c r="K17" s="40" t="s">
        <v>634</v>
      </c>
      <c r="L17" s="13">
        <v>0</v>
      </c>
      <c r="M17" s="48">
        <f t="shared" si="3"/>
        <v>0</v>
      </c>
      <c r="N17" s="48"/>
      <c r="O17" s="40" t="s">
        <v>637</v>
      </c>
      <c r="P17" s="26">
        <v>0</v>
      </c>
      <c r="Q17" s="48">
        <f t="shared" si="1"/>
        <v>0</v>
      </c>
    </row>
    <row r="18" spans="2:19" ht="18" customHeight="1">
      <c r="B18" s="40" t="s">
        <v>481</v>
      </c>
      <c r="C18" s="26">
        <v>165</v>
      </c>
      <c r="D18" s="48">
        <f t="shared" si="2"/>
        <v>23.4375</v>
      </c>
      <c r="E18" s="48"/>
      <c r="F18" s="40" t="s">
        <v>481</v>
      </c>
      <c r="G18" s="13">
        <v>127</v>
      </c>
      <c r="H18" s="48">
        <f t="shared" si="0"/>
        <v>18.039772727272727</v>
      </c>
      <c r="K18" s="40" t="s">
        <v>481</v>
      </c>
      <c r="L18" s="13">
        <v>386</v>
      </c>
      <c r="M18" s="48">
        <f t="shared" si="3"/>
        <v>54.82954545454546</v>
      </c>
      <c r="N18" s="48"/>
      <c r="O18" s="40" t="s">
        <v>481</v>
      </c>
      <c r="P18" s="26">
        <v>336</v>
      </c>
      <c r="Q18" s="48">
        <f t="shared" si="1"/>
        <v>47.727272727272727</v>
      </c>
    </row>
    <row r="19" spans="2:19" ht="18" customHeight="1">
      <c r="B19" s="89" t="s">
        <v>482</v>
      </c>
      <c r="C19" s="14">
        <f>SUM(C6:C18)</f>
        <v>704</v>
      </c>
      <c r="D19" s="49">
        <f t="shared" si="2"/>
        <v>100</v>
      </c>
      <c r="E19" s="50"/>
      <c r="F19" s="89" t="s">
        <v>482</v>
      </c>
      <c r="G19" s="14">
        <f>SUM(G6:G18)</f>
        <v>704</v>
      </c>
      <c r="H19" s="49">
        <f t="shared" si="0"/>
        <v>100</v>
      </c>
      <c r="K19" s="89" t="s">
        <v>482</v>
      </c>
      <c r="L19" s="14">
        <f>SUM(L6:L18)</f>
        <v>704</v>
      </c>
      <c r="M19" s="49">
        <f t="shared" si="3"/>
        <v>100</v>
      </c>
      <c r="N19" s="50"/>
      <c r="O19" s="89" t="s">
        <v>482</v>
      </c>
      <c r="P19" s="34">
        <f>SUM(P6:P18)</f>
        <v>704</v>
      </c>
      <c r="Q19" s="49">
        <f t="shared" si="1"/>
        <v>100</v>
      </c>
    </row>
    <row r="20" spans="2:19" ht="18" customHeight="1">
      <c r="B20" s="87" t="s">
        <v>478</v>
      </c>
      <c r="C20" s="3"/>
      <c r="D20" s="50"/>
      <c r="E20" s="50"/>
      <c r="F20" s="40" t="s">
        <v>478</v>
      </c>
      <c r="K20" s="87" t="s">
        <v>478</v>
      </c>
      <c r="L20" s="3"/>
      <c r="M20" s="50"/>
      <c r="N20" s="50"/>
      <c r="O20" s="40" t="s">
        <v>478</v>
      </c>
    </row>
    <row r="21" spans="2:19" s="40" customFormat="1" ht="18" customHeight="1">
      <c r="B21" s="101" t="s">
        <v>478</v>
      </c>
      <c r="C21" s="107" t="s">
        <v>636</v>
      </c>
      <c r="D21" s="109"/>
      <c r="E21" s="109"/>
      <c r="F21" s="89" t="s">
        <v>478</v>
      </c>
      <c r="G21" s="108" t="s">
        <v>289</v>
      </c>
      <c r="K21" s="101" t="s">
        <v>478</v>
      </c>
      <c r="L21" s="107" t="s">
        <v>114</v>
      </c>
      <c r="M21" s="109"/>
      <c r="N21" s="109"/>
      <c r="O21" s="104" t="s">
        <v>478</v>
      </c>
      <c r="P21" s="157" t="s">
        <v>290</v>
      </c>
      <c r="Q21"/>
    </row>
    <row r="22" spans="2:19" ht="18" customHeight="1">
      <c r="B22" s="102" t="s">
        <v>489</v>
      </c>
      <c r="C22" s="51">
        <v>82.89</v>
      </c>
      <c r="F22" s="102" t="s">
        <v>489</v>
      </c>
      <c r="G22" s="4">
        <v>2495</v>
      </c>
      <c r="K22" s="102" t="s">
        <v>489</v>
      </c>
      <c r="L22" s="51">
        <v>2.6</v>
      </c>
      <c r="O22" s="102" t="s">
        <v>489</v>
      </c>
      <c r="P22" s="158">
        <v>147.82</v>
      </c>
      <c r="Q22" s="40"/>
    </row>
    <row r="23" spans="2:19" ht="18" customHeight="1">
      <c r="B23" s="87" t="s">
        <v>490</v>
      </c>
      <c r="C23" s="52">
        <v>159.03</v>
      </c>
      <c r="F23" s="87" t="s">
        <v>490</v>
      </c>
      <c r="G23" s="8">
        <v>6096</v>
      </c>
      <c r="K23" s="87" t="s">
        <v>490</v>
      </c>
      <c r="L23" s="52">
        <v>19.78</v>
      </c>
      <c r="O23" s="106" t="s">
        <v>490</v>
      </c>
      <c r="P23" s="159">
        <v>1515.4480000000001</v>
      </c>
    </row>
    <row r="24" spans="2:19" ht="18" customHeight="1">
      <c r="B24" s="87" t="s">
        <v>491</v>
      </c>
      <c r="C24" s="52">
        <v>157.32</v>
      </c>
      <c r="F24" s="87" t="s">
        <v>491</v>
      </c>
      <c r="G24" s="8">
        <v>7126</v>
      </c>
      <c r="K24" s="87" t="s">
        <v>491</v>
      </c>
      <c r="L24" s="52">
        <v>59.5</v>
      </c>
      <c r="O24" s="87" t="s">
        <v>491</v>
      </c>
      <c r="P24" s="158">
        <v>6799.625</v>
      </c>
    </row>
    <row r="25" spans="2:19" ht="18" customHeight="1">
      <c r="B25" s="103" t="s">
        <v>492</v>
      </c>
      <c r="C25" s="53">
        <v>190.6</v>
      </c>
      <c r="F25" s="103" t="s">
        <v>492</v>
      </c>
      <c r="G25" s="9">
        <v>8562</v>
      </c>
      <c r="K25" s="103" t="s">
        <v>492</v>
      </c>
      <c r="L25" s="53">
        <v>76.727999999999994</v>
      </c>
      <c r="O25" s="103" t="s">
        <v>492</v>
      </c>
      <c r="P25" s="160">
        <v>8289.4770000000008</v>
      </c>
    </row>
    <row r="26" spans="2:19" ht="18" customHeight="1">
      <c r="B26" s="40" t="s">
        <v>478</v>
      </c>
      <c r="K26" s="40" t="s">
        <v>478</v>
      </c>
    </row>
    <row r="27" spans="2:19" ht="18" customHeight="1">
      <c r="B27" s="40" t="s">
        <v>478</v>
      </c>
      <c r="G27" s="40"/>
      <c r="H27" s="40"/>
      <c r="K27" s="40" t="s">
        <v>478</v>
      </c>
    </row>
    <row r="28" spans="2:19" s="40" customFormat="1" ht="18" customHeight="1">
      <c r="E28" s="93"/>
      <c r="G28"/>
      <c r="H28"/>
      <c r="N28" s="93"/>
      <c r="P28" s="140"/>
      <c r="R28"/>
      <c r="S28"/>
    </row>
    <row r="29" spans="2:19" ht="18" customHeight="1">
      <c r="B29" s="99" t="s">
        <v>479</v>
      </c>
      <c r="E29" s="48"/>
      <c r="K29" s="99" t="s">
        <v>487</v>
      </c>
      <c r="N29" s="48"/>
      <c r="S29" s="3"/>
    </row>
    <row r="30" spans="2:19" ht="18" customHeight="1">
      <c r="B30" s="40" t="s">
        <v>485</v>
      </c>
      <c r="E30" s="48"/>
      <c r="F30" s="89" t="s">
        <v>290</v>
      </c>
      <c r="G30" s="92" t="s">
        <v>236</v>
      </c>
      <c r="H30" s="86" t="s">
        <v>635</v>
      </c>
      <c r="K30" s="40" t="s">
        <v>488</v>
      </c>
      <c r="N30" s="48"/>
      <c r="R30" s="93"/>
      <c r="S30" s="87"/>
    </row>
    <row r="31" spans="2:19" ht="18" customHeight="1">
      <c r="B31" s="89" t="s">
        <v>114</v>
      </c>
      <c r="C31" s="92" t="s">
        <v>236</v>
      </c>
      <c r="D31" s="86" t="s">
        <v>635</v>
      </c>
      <c r="E31" s="48"/>
      <c r="F31" s="40" t="s">
        <v>483</v>
      </c>
      <c r="G31" s="13">
        <v>381</v>
      </c>
      <c r="H31" s="48">
        <f t="shared" ref="H31:H44" si="4">G31/G$44*100</f>
        <v>54.11931818181818</v>
      </c>
      <c r="K31" s="89" t="s">
        <v>114</v>
      </c>
      <c r="L31" s="92" t="s">
        <v>236</v>
      </c>
      <c r="M31" s="86" t="s">
        <v>635</v>
      </c>
      <c r="N31" s="48"/>
      <c r="O31" s="89" t="s">
        <v>290</v>
      </c>
      <c r="P31" s="141" t="s">
        <v>236</v>
      </c>
      <c r="Q31" s="86" t="s">
        <v>635</v>
      </c>
      <c r="R31" s="48"/>
      <c r="S31" s="3"/>
    </row>
    <row r="32" spans="2:19" ht="18" customHeight="1">
      <c r="B32" s="100">
        <v>0</v>
      </c>
      <c r="C32" s="13">
        <v>338</v>
      </c>
      <c r="D32" s="48">
        <f t="shared" ref="D32:D45" si="5">C32/C$45*100</f>
        <v>48.011363636363633</v>
      </c>
      <c r="E32" s="48"/>
      <c r="F32" s="40" t="s">
        <v>638</v>
      </c>
      <c r="G32" s="13">
        <v>11</v>
      </c>
      <c r="H32" s="48">
        <f t="shared" si="4"/>
        <v>1.5625</v>
      </c>
      <c r="K32" s="100">
        <v>0</v>
      </c>
      <c r="L32" s="13">
        <v>255</v>
      </c>
      <c r="M32" s="48">
        <f t="shared" ref="M32:M45" si="6">L32/L$45*100</f>
        <v>36.221590909090914</v>
      </c>
      <c r="N32" s="48"/>
      <c r="O32" s="40" t="s">
        <v>483</v>
      </c>
      <c r="P32" s="26">
        <v>373</v>
      </c>
      <c r="Q32" s="48">
        <f t="shared" ref="Q32:Q45" si="7">P32/P$45*100</f>
        <v>52.98295454545454</v>
      </c>
      <c r="R32" s="48"/>
      <c r="S32" s="3"/>
    </row>
    <row r="33" spans="2:19" ht="18" customHeight="1">
      <c r="B33" s="40" t="s">
        <v>791</v>
      </c>
      <c r="C33" s="13">
        <v>17</v>
      </c>
      <c r="D33" s="48">
        <f t="shared" si="5"/>
        <v>2.4147727272727271</v>
      </c>
      <c r="E33" s="48"/>
      <c r="F33" s="40" t="s">
        <v>639</v>
      </c>
      <c r="G33" s="13">
        <v>3</v>
      </c>
      <c r="H33" s="48">
        <f t="shared" si="4"/>
        <v>0.42613636363636359</v>
      </c>
      <c r="K33" s="40" t="s">
        <v>791</v>
      </c>
      <c r="L33" s="13">
        <v>54</v>
      </c>
      <c r="M33" s="48">
        <f t="shared" si="6"/>
        <v>7.6704545454545459</v>
      </c>
      <c r="N33" s="48"/>
      <c r="O33" s="40" t="s">
        <v>638</v>
      </c>
      <c r="P33" s="26">
        <v>35</v>
      </c>
      <c r="Q33" s="48">
        <f t="shared" si="7"/>
        <v>4.9715909090909092</v>
      </c>
      <c r="R33" s="48"/>
      <c r="S33" s="3"/>
    </row>
    <row r="34" spans="2:19" ht="18" customHeight="1">
      <c r="B34" s="40" t="s">
        <v>792</v>
      </c>
      <c r="C34" s="13">
        <v>4</v>
      </c>
      <c r="D34" s="48">
        <f t="shared" si="5"/>
        <v>0.56818181818181823</v>
      </c>
      <c r="E34" s="48"/>
      <c r="F34" s="40" t="s">
        <v>640</v>
      </c>
      <c r="G34" s="13">
        <v>2</v>
      </c>
      <c r="H34" s="48">
        <f t="shared" si="4"/>
        <v>0.28409090909090912</v>
      </c>
      <c r="J34" s="3"/>
      <c r="K34" s="40" t="s">
        <v>792</v>
      </c>
      <c r="L34" s="13">
        <v>18</v>
      </c>
      <c r="M34" s="48">
        <f t="shared" si="6"/>
        <v>2.5568181818181821</v>
      </c>
      <c r="N34" s="48"/>
      <c r="O34" s="40" t="s">
        <v>639</v>
      </c>
      <c r="P34" s="26">
        <v>13</v>
      </c>
      <c r="Q34" s="48">
        <f t="shared" si="7"/>
        <v>1.8465909090909092</v>
      </c>
      <c r="R34" s="48"/>
      <c r="S34" s="3"/>
    </row>
    <row r="35" spans="2:19" ht="18" customHeight="1">
      <c r="B35" s="40" t="s">
        <v>793</v>
      </c>
      <c r="C35" s="13">
        <v>1</v>
      </c>
      <c r="D35" s="48">
        <f t="shared" si="5"/>
        <v>0.14204545454545456</v>
      </c>
      <c r="E35" s="48"/>
      <c r="F35" s="40" t="s">
        <v>641</v>
      </c>
      <c r="G35" s="13">
        <v>3</v>
      </c>
      <c r="H35" s="48">
        <f t="shared" si="4"/>
        <v>0.42613636363636359</v>
      </c>
      <c r="I35" s="93"/>
      <c r="J35" s="87"/>
      <c r="K35" s="40" t="s">
        <v>793</v>
      </c>
      <c r="L35" s="13">
        <v>9</v>
      </c>
      <c r="M35" s="48">
        <f t="shared" si="6"/>
        <v>1.2784090909090911</v>
      </c>
      <c r="N35" s="48"/>
      <c r="O35" s="40" t="s">
        <v>640</v>
      </c>
      <c r="P35" s="26">
        <v>4</v>
      </c>
      <c r="Q35" s="48">
        <f t="shared" si="7"/>
        <v>0.56818181818181823</v>
      </c>
      <c r="R35" s="48"/>
      <c r="S35" s="3"/>
    </row>
    <row r="36" spans="2:19" ht="18" customHeight="1">
      <c r="B36" s="40" t="s">
        <v>794</v>
      </c>
      <c r="C36" s="13">
        <v>0</v>
      </c>
      <c r="D36" s="48">
        <f t="shared" si="5"/>
        <v>0</v>
      </c>
      <c r="E36" s="48"/>
      <c r="F36" s="40" t="s">
        <v>642</v>
      </c>
      <c r="G36" s="13">
        <v>1</v>
      </c>
      <c r="H36" s="48">
        <f t="shared" si="4"/>
        <v>0.14204545454545456</v>
      </c>
      <c r="I36" s="48"/>
      <c r="J36" s="3"/>
      <c r="K36" s="40" t="s">
        <v>794</v>
      </c>
      <c r="L36" s="13">
        <v>9</v>
      </c>
      <c r="M36" s="48">
        <f t="shared" si="6"/>
        <v>1.2784090909090911</v>
      </c>
      <c r="N36" s="48"/>
      <c r="O36" s="40" t="s">
        <v>641</v>
      </c>
      <c r="P36" s="26">
        <v>0</v>
      </c>
      <c r="Q36" s="48">
        <f t="shared" si="7"/>
        <v>0</v>
      </c>
      <c r="R36" s="48"/>
      <c r="S36" s="3"/>
    </row>
    <row r="37" spans="2:19" ht="18" customHeight="1">
      <c r="B37" s="40" t="s">
        <v>795</v>
      </c>
      <c r="C37" s="13">
        <v>0</v>
      </c>
      <c r="D37" s="48">
        <f t="shared" si="5"/>
        <v>0</v>
      </c>
      <c r="E37" s="48"/>
      <c r="F37" s="40" t="s">
        <v>643</v>
      </c>
      <c r="G37" s="13">
        <v>1</v>
      </c>
      <c r="H37" s="48">
        <f t="shared" si="4"/>
        <v>0.14204545454545456</v>
      </c>
      <c r="I37" s="48"/>
      <c r="J37" s="3"/>
      <c r="K37" s="40" t="s">
        <v>795</v>
      </c>
      <c r="L37" s="13">
        <v>6</v>
      </c>
      <c r="M37" s="48">
        <f t="shared" si="6"/>
        <v>0.85227272727272718</v>
      </c>
      <c r="N37" s="48"/>
      <c r="O37" s="40" t="s">
        <v>642</v>
      </c>
      <c r="P37" s="26">
        <v>2</v>
      </c>
      <c r="Q37" s="48">
        <f t="shared" si="7"/>
        <v>0.28409090909090912</v>
      </c>
      <c r="R37" s="48"/>
      <c r="S37" s="3"/>
    </row>
    <row r="38" spans="2:19" ht="18" customHeight="1">
      <c r="B38" s="40" t="s">
        <v>796</v>
      </c>
      <c r="C38" s="13">
        <v>0</v>
      </c>
      <c r="D38" s="48">
        <f t="shared" si="5"/>
        <v>0</v>
      </c>
      <c r="E38" s="48"/>
      <c r="F38" s="40" t="s">
        <v>644</v>
      </c>
      <c r="G38" s="13">
        <v>0</v>
      </c>
      <c r="H38" s="48">
        <f t="shared" si="4"/>
        <v>0</v>
      </c>
      <c r="I38" s="48"/>
      <c r="J38" s="3"/>
      <c r="K38" s="40" t="s">
        <v>796</v>
      </c>
      <c r="L38" s="13">
        <v>12</v>
      </c>
      <c r="M38" s="48">
        <f t="shared" si="6"/>
        <v>1.7045454545454544</v>
      </c>
      <c r="N38" s="48"/>
      <c r="O38" s="40" t="s">
        <v>643</v>
      </c>
      <c r="P38" s="26">
        <v>0</v>
      </c>
      <c r="Q38" s="48">
        <f t="shared" si="7"/>
        <v>0</v>
      </c>
      <c r="R38" s="48"/>
      <c r="S38" s="3"/>
    </row>
    <row r="39" spans="2:19" ht="18" customHeight="1">
      <c r="B39" s="40" t="s">
        <v>797</v>
      </c>
      <c r="C39" s="13">
        <v>0</v>
      </c>
      <c r="D39" s="48">
        <f t="shared" si="5"/>
        <v>0</v>
      </c>
      <c r="E39" s="48"/>
      <c r="F39" s="40" t="s">
        <v>645</v>
      </c>
      <c r="G39" s="13">
        <v>0</v>
      </c>
      <c r="H39" s="48">
        <f t="shared" si="4"/>
        <v>0</v>
      </c>
      <c r="I39" s="48"/>
      <c r="J39" s="3"/>
      <c r="K39" s="40" t="s">
        <v>797</v>
      </c>
      <c r="L39" s="13">
        <v>8</v>
      </c>
      <c r="M39" s="48">
        <f t="shared" si="6"/>
        <v>1.1363636363636365</v>
      </c>
      <c r="N39" s="48"/>
      <c r="O39" s="40" t="s">
        <v>644</v>
      </c>
      <c r="P39" s="26">
        <v>2</v>
      </c>
      <c r="Q39" s="48">
        <f t="shared" si="7"/>
        <v>0.28409090909090912</v>
      </c>
      <c r="R39" s="48"/>
      <c r="S39" s="3"/>
    </row>
    <row r="40" spans="2:19" ht="18" customHeight="1">
      <c r="B40" s="40" t="s">
        <v>798</v>
      </c>
      <c r="C40" s="13">
        <v>0</v>
      </c>
      <c r="D40" s="48">
        <f t="shared" si="5"/>
        <v>0</v>
      </c>
      <c r="E40" s="48"/>
      <c r="F40" s="40" t="s">
        <v>646</v>
      </c>
      <c r="G40" s="13">
        <v>0</v>
      </c>
      <c r="H40" s="48">
        <f t="shared" si="4"/>
        <v>0</v>
      </c>
      <c r="I40" s="48"/>
      <c r="J40" s="3"/>
      <c r="K40" s="40" t="s">
        <v>798</v>
      </c>
      <c r="L40" s="13">
        <v>5</v>
      </c>
      <c r="M40" s="48">
        <f t="shared" si="6"/>
        <v>0.71022727272727271</v>
      </c>
      <c r="N40" s="48"/>
      <c r="O40" s="40" t="s">
        <v>645</v>
      </c>
      <c r="P40" s="26">
        <v>4</v>
      </c>
      <c r="Q40" s="48">
        <f t="shared" si="7"/>
        <v>0.56818181818181823</v>
      </c>
      <c r="R40" s="48"/>
      <c r="S40" s="3"/>
    </row>
    <row r="41" spans="2:19" ht="18" customHeight="1">
      <c r="B41" s="40" t="s">
        <v>799</v>
      </c>
      <c r="C41" s="13">
        <v>0</v>
      </c>
      <c r="D41" s="48">
        <f t="shared" si="5"/>
        <v>0</v>
      </c>
      <c r="E41" s="48"/>
      <c r="F41" s="40" t="s">
        <v>647</v>
      </c>
      <c r="G41" s="13">
        <v>0</v>
      </c>
      <c r="H41" s="48">
        <f t="shared" si="4"/>
        <v>0</v>
      </c>
      <c r="I41" s="48"/>
      <c r="J41" s="3"/>
      <c r="K41" s="40" t="s">
        <v>799</v>
      </c>
      <c r="L41" s="13">
        <v>2</v>
      </c>
      <c r="M41" s="48">
        <f t="shared" si="6"/>
        <v>0.28409090909090912</v>
      </c>
      <c r="N41" s="48"/>
      <c r="O41" s="40" t="s">
        <v>646</v>
      </c>
      <c r="P41" s="26">
        <v>1</v>
      </c>
      <c r="Q41" s="48">
        <f t="shared" si="7"/>
        <v>0.14204545454545456</v>
      </c>
      <c r="R41" s="48"/>
      <c r="S41" s="3"/>
    </row>
    <row r="42" spans="2:19" ht="18" customHeight="1">
      <c r="B42" s="40" t="s">
        <v>800</v>
      </c>
      <c r="C42" s="13">
        <v>0</v>
      </c>
      <c r="D42" s="48">
        <f t="shared" si="5"/>
        <v>0</v>
      </c>
      <c r="E42" s="48"/>
      <c r="F42" s="40" t="s">
        <v>637</v>
      </c>
      <c r="G42" s="13">
        <v>0</v>
      </c>
      <c r="H42" s="48">
        <f t="shared" si="4"/>
        <v>0</v>
      </c>
      <c r="I42" s="48"/>
      <c r="J42" s="3"/>
      <c r="K42" s="40" t="s">
        <v>800</v>
      </c>
      <c r="L42" s="13">
        <v>2</v>
      </c>
      <c r="M42" s="48">
        <f t="shared" si="6"/>
        <v>0.28409090909090912</v>
      </c>
      <c r="N42" s="50"/>
      <c r="O42" s="40" t="s">
        <v>647</v>
      </c>
      <c r="P42" s="26">
        <v>0</v>
      </c>
      <c r="Q42" s="48">
        <f t="shared" si="7"/>
        <v>0</v>
      </c>
      <c r="R42" s="48"/>
      <c r="S42" s="3"/>
    </row>
    <row r="43" spans="2:19" ht="18" customHeight="1">
      <c r="B43" s="40" t="s">
        <v>634</v>
      </c>
      <c r="C43" s="26">
        <v>1</v>
      </c>
      <c r="D43" s="48">
        <f t="shared" si="5"/>
        <v>0.14204545454545456</v>
      </c>
      <c r="E43" s="50"/>
      <c r="F43" s="40" t="s">
        <v>481</v>
      </c>
      <c r="G43" s="13">
        <v>302</v>
      </c>
      <c r="H43" s="48">
        <f t="shared" si="4"/>
        <v>42.897727272727273</v>
      </c>
      <c r="I43" s="48"/>
      <c r="J43" s="3"/>
      <c r="K43" s="40" t="s">
        <v>634</v>
      </c>
      <c r="L43" s="13">
        <v>13</v>
      </c>
      <c r="M43" s="48">
        <f t="shared" si="6"/>
        <v>1.8465909090909092</v>
      </c>
      <c r="O43" s="40" t="s">
        <v>637</v>
      </c>
      <c r="P43" s="26">
        <v>2</v>
      </c>
      <c r="Q43" s="48">
        <f t="shared" si="7"/>
        <v>0.28409090909090912</v>
      </c>
      <c r="R43" s="48"/>
      <c r="S43" s="3"/>
    </row>
    <row r="44" spans="2:19" ht="18" customHeight="1">
      <c r="B44" s="40" t="s">
        <v>481</v>
      </c>
      <c r="C44" s="13">
        <v>343</v>
      </c>
      <c r="D44" s="48">
        <f t="shared" si="5"/>
        <v>48.721590909090914</v>
      </c>
      <c r="F44" s="89" t="s">
        <v>482</v>
      </c>
      <c r="G44" s="14">
        <f>SUM(G31:G43)</f>
        <v>704</v>
      </c>
      <c r="H44" s="49">
        <f t="shared" si="4"/>
        <v>100</v>
      </c>
      <c r="I44" s="48"/>
      <c r="J44" s="3"/>
      <c r="K44" s="40" t="s">
        <v>481</v>
      </c>
      <c r="L44" s="13">
        <v>311</v>
      </c>
      <c r="M44" s="48">
        <f t="shared" si="6"/>
        <v>44.176136363636367</v>
      </c>
      <c r="O44" s="40" t="s">
        <v>481</v>
      </c>
      <c r="P44" s="26">
        <v>268</v>
      </c>
      <c r="Q44" s="48">
        <f t="shared" si="7"/>
        <v>38.06818181818182</v>
      </c>
      <c r="R44" s="50"/>
      <c r="S44" s="3"/>
    </row>
    <row r="45" spans="2:19" s="40" customFormat="1" ht="18" customHeight="1">
      <c r="B45" s="89" t="s">
        <v>482</v>
      </c>
      <c r="C45" s="14">
        <f>SUM(C32:C44)</f>
        <v>704</v>
      </c>
      <c r="D45" s="49">
        <f t="shared" si="5"/>
        <v>100</v>
      </c>
      <c r="F45" s="40" t="s">
        <v>478</v>
      </c>
      <c r="G45"/>
      <c r="H45"/>
      <c r="I45" s="48"/>
      <c r="J45" s="3"/>
      <c r="K45" s="89" t="s">
        <v>482</v>
      </c>
      <c r="L45" s="14">
        <f>SUM(L32:L44)</f>
        <v>704</v>
      </c>
      <c r="M45" s="49">
        <f t="shared" si="6"/>
        <v>100</v>
      </c>
      <c r="O45" s="89" t="s">
        <v>482</v>
      </c>
      <c r="P45" s="34">
        <f>SUM(P32:P44)</f>
        <v>704</v>
      </c>
      <c r="Q45" s="49">
        <f t="shared" si="7"/>
        <v>100</v>
      </c>
      <c r="R45" s="50"/>
      <c r="S45" s="3"/>
    </row>
    <row r="46" spans="2:19" ht="18" customHeight="1">
      <c r="B46" s="87" t="s">
        <v>478</v>
      </c>
      <c r="C46" s="87"/>
      <c r="D46" s="109"/>
      <c r="F46" s="104" t="s">
        <v>478</v>
      </c>
      <c r="G46" s="19" t="s">
        <v>290</v>
      </c>
      <c r="I46" s="48"/>
      <c r="J46" s="3"/>
      <c r="K46" s="87" t="s">
        <v>478</v>
      </c>
      <c r="L46" s="3"/>
      <c r="M46" s="50"/>
      <c r="O46" s="40" t="s">
        <v>478</v>
      </c>
      <c r="R46" s="109"/>
      <c r="S46" s="87"/>
    </row>
    <row r="47" spans="2:19" ht="18" customHeight="1">
      <c r="B47" s="101" t="s">
        <v>478</v>
      </c>
      <c r="C47" s="19" t="s">
        <v>114</v>
      </c>
      <c r="D47" s="50"/>
      <c r="F47" s="102" t="s">
        <v>489</v>
      </c>
      <c r="G47" s="111">
        <v>415</v>
      </c>
      <c r="H47" s="40"/>
      <c r="I47" s="48"/>
      <c r="J47" s="3"/>
      <c r="K47" s="101" t="s">
        <v>478</v>
      </c>
      <c r="L47" s="107" t="s">
        <v>114</v>
      </c>
      <c r="M47" s="109"/>
      <c r="O47" s="104" t="s">
        <v>478</v>
      </c>
      <c r="P47" s="161" t="s">
        <v>290</v>
      </c>
      <c r="Q47" s="40"/>
      <c r="S47" s="3"/>
    </row>
    <row r="48" spans="2:19" ht="18" customHeight="1">
      <c r="B48" s="102" t="s">
        <v>489</v>
      </c>
      <c r="C48" s="51">
        <v>3.35</v>
      </c>
      <c r="F48" s="87" t="s">
        <v>490</v>
      </c>
      <c r="G48" s="8">
        <v>2460</v>
      </c>
      <c r="I48" s="48"/>
      <c r="J48" s="3"/>
      <c r="K48" s="102" t="s">
        <v>489</v>
      </c>
      <c r="L48" s="51">
        <v>60.1</v>
      </c>
      <c r="O48" s="102" t="s">
        <v>489</v>
      </c>
      <c r="P48" s="162">
        <v>1459</v>
      </c>
      <c r="S48" s="3"/>
    </row>
    <row r="49" spans="2:22" ht="18" customHeight="1">
      <c r="B49" s="87" t="s">
        <v>490</v>
      </c>
      <c r="C49" s="52">
        <v>29.9</v>
      </c>
      <c r="F49" s="87" t="s">
        <v>491</v>
      </c>
      <c r="G49" s="8">
        <v>7952</v>
      </c>
      <c r="I49" s="48"/>
      <c r="J49" s="3"/>
      <c r="K49" s="87" t="s">
        <v>490</v>
      </c>
      <c r="L49" s="52">
        <v>143.86000000000001</v>
      </c>
      <c r="O49" s="87" t="s">
        <v>490</v>
      </c>
      <c r="P49" s="163">
        <v>6355</v>
      </c>
      <c r="S49" s="3"/>
    </row>
    <row r="50" spans="2:22" ht="18" customHeight="1">
      <c r="B50" s="87" t="s">
        <v>491</v>
      </c>
      <c r="C50" s="52">
        <v>53.73</v>
      </c>
      <c r="F50" s="103" t="s">
        <v>492</v>
      </c>
      <c r="G50" s="9">
        <v>7644</v>
      </c>
      <c r="I50" s="50"/>
      <c r="J50" s="3"/>
      <c r="K50" s="87" t="s">
        <v>491</v>
      </c>
      <c r="L50" s="52">
        <v>172.77</v>
      </c>
      <c r="O50" s="87" t="s">
        <v>491</v>
      </c>
      <c r="P50" s="163">
        <v>10094</v>
      </c>
      <c r="S50" s="3"/>
    </row>
    <row r="51" spans="2:22" ht="18" customHeight="1">
      <c r="B51" s="103" t="s">
        <v>492</v>
      </c>
      <c r="C51" s="53">
        <v>108.69</v>
      </c>
      <c r="I51" s="109"/>
      <c r="J51" s="87"/>
      <c r="K51" s="103" t="s">
        <v>492</v>
      </c>
      <c r="L51" s="53">
        <v>199.26</v>
      </c>
      <c r="O51" s="103" t="s">
        <v>492</v>
      </c>
      <c r="P51" s="164">
        <v>13957</v>
      </c>
      <c r="S51" s="3"/>
      <c r="T51" s="40" t="s">
        <v>478</v>
      </c>
      <c r="V51" s="3"/>
    </row>
    <row r="52" spans="2:22" ht="18" customHeight="1">
      <c r="I52" s="50"/>
      <c r="J52" s="3"/>
      <c r="S52" s="3"/>
      <c r="T52" s="40" t="s">
        <v>478</v>
      </c>
    </row>
    <row r="53" spans="2:22" ht="18" customHeight="1">
      <c r="J53" s="3"/>
      <c r="R53" s="93"/>
      <c r="S53" s="87"/>
    </row>
    <row r="54" spans="2:22" ht="18" customHeight="1">
      <c r="B54" s="99" t="s">
        <v>479</v>
      </c>
      <c r="J54" s="3"/>
      <c r="R54" s="48"/>
      <c r="S54" s="3"/>
    </row>
    <row r="55" spans="2:22" ht="18" customHeight="1">
      <c r="B55" s="40" t="s">
        <v>486</v>
      </c>
      <c r="J55" s="3"/>
      <c r="K55" s="99" t="s">
        <v>487</v>
      </c>
      <c r="R55" s="48"/>
      <c r="S55" s="3"/>
    </row>
    <row r="56" spans="2:22" ht="18" customHeight="1">
      <c r="B56" s="89" t="s">
        <v>114</v>
      </c>
      <c r="C56" s="92" t="s">
        <v>236</v>
      </c>
      <c r="D56" s="86" t="s">
        <v>635</v>
      </c>
      <c r="F56" s="89" t="s">
        <v>290</v>
      </c>
      <c r="G56" s="92" t="s">
        <v>236</v>
      </c>
      <c r="H56" s="86" t="s">
        <v>635</v>
      </c>
      <c r="J56" s="3"/>
      <c r="K56" s="40" t="s">
        <v>486</v>
      </c>
      <c r="R56" s="48"/>
      <c r="S56" s="3"/>
    </row>
    <row r="57" spans="2:22" ht="18" customHeight="1">
      <c r="B57" s="100">
        <v>0</v>
      </c>
      <c r="C57" s="26">
        <v>290</v>
      </c>
      <c r="D57" s="48">
        <f t="shared" ref="D57:D70" si="8">C57/C$70*100</f>
        <v>41.19318181818182</v>
      </c>
      <c r="F57" s="40" t="s">
        <v>483</v>
      </c>
      <c r="G57" s="13">
        <v>372</v>
      </c>
      <c r="H57" s="48">
        <f t="shared" ref="H57:H71" si="9">G57/G$71*100</f>
        <v>52.840909090909093</v>
      </c>
      <c r="J57" s="3"/>
      <c r="K57" s="89" t="s">
        <v>114</v>
      </c>
      <c r="L57" s="92" t="s">
        <v>236</v>
      </c>
      <c r="M57" s="86" t="s">
        <v>635</v>
      </c>
      <c r="O57" s="89" t="s">
        <v>290</v>
      </c>
      <c r="P57" s="141" t="s">
        <v>236</v>
      </c>
      <c r="Q57" s="86" t="s">
        <v>635</v>
      </c>
      <c r="R57" s="48"/>
      <c r="S57" s="3"/>
    </row>
    <row r="58" spans="2:22" ht="18" customHeight="1">
      <c r="B58" s="40" t="s">
        <v>791</v>
      </c>
      <c r="C58" s="13">
        <v>53</v>
      </c>
      <c r="D58" s="48">
        <f t="shared" si="8"/>
        <v>7.5284090909090908</v>
      </c>
      <c r="F58" s="40" t="s">
        <v>638</v>
      </c>
      <c r="G58" s="13">
        <v>8</v>
      </c>
      <c r="H58" s="48">
        <f t="shared" si="9"/>
        <v>1.1363636363636365</v>
      </c>
      <c r="I58" s="93"/>
      <c r="J58" s="87"/>
      <c r="K58" s="100">
        <v>0</v>
      </c>
      <c r="L58" s="13">
        <v>276</v>
      </c>
      <c r="M58" s="48">
        <f t="shared" ref="M58:M71" si="10">L58/L$71*100</f>
        <v>39.204545454545453</v>
      </c>
      <c r="O58" s="40" t="s">
        <v>483</v>
      </c>
      <c r="P58" s="26">
        <v>372</v>
      </c>
      <c r="Q58" s="48">
        <f t="shared" ref="Q58:Q71" si="11">P58/P$71*100</f>
        <v>52.100840336134461</v>
      </c>
      <c r="R58" s="48"/>
      <c r="S58" s="3"/>
    </row>
    <row r="59" spans="2:22" ht="18" customHeight="1">
      <c r="B59" s="40" t="s">
        <v>792</v>
      </c>
      <c r="C59" s="13">
        <v>7</v>
      </c>
      <c r="D59" s="48">
        <f t="shared" si="8"/>
        <v>0.99431818181818177</v>
      </c>
      <c r="F59" s="40" t="s">
        <v>639</v>
      </c>
      <c r="G59" s="13">
        <v>3</v>
      </c>
      <c r="H59" s="48">
        <f t="shared" si="9"/>
        <v>0.42613636363636359</v>
      </c>
      <c r="I59" s="48"/>
      <c r="J59" s="3"/>
      <c r="K59" s="40" t="s">
        <v>791</v>
      </c>
      <c r="L59" s="13">
        <v>39</v>
      </c>
      <c r="M59" s="48">
        <f t="shared" si="10"/>
        <v>5.5397727272727275</v>
      </c>
      <c r="O59" s="40" t="s">
        <v>638</v>
      </c>
      <c r="P59" s="26">
        <v>2</v>
      </c>
      <c r="Q59" s="48">
        <f t="shared" si="11"/>
        <v>0.28011204481792717</v>
      </c>
      <c r="R59" s="48"/>
      <c r="S59" s="3"/>
    </row>
    <row r="60" spans="2:22" ht="18" customHeight="1">
      <c r="B60" s="40" t="s">
        <v>793</v>
      </c>
      <c r="C60" s="13">
        <v>4</v>
      </c>
      <c r="D60" s="48">
        <f t="shared" si="8"/>
        <v>0.56818181818181823</v>
      </c>
      <c r="F60" s="40" t="s">
        <v>640</v>
      </c>
      <c r="G60" s="13">
        <v>3</v>
      </c>
      <c r="H60" s="48">
        <f t="shared" si="9"/>
        <v>0.42613636363636359</v>
      </c>
      <c r="I60" s="48"/>
      <c r="J60" s="3"/>
      <c r="K60" s="40" t="s">
        <v>792</v>
      </c>
      <c r="L60" s="13">
        <v>3</v>
      </c>
      <c r="M60" s="48">
        <f t="shared" si="10"/>
        <v>0.42613636363636359</v>
      </c>
      <c r="O60" s="40" t="s">
        <v>639</v>
      </c>
      <c r="P60" s="26">
        <v>3</v>
      </c>
      <c r="Q60" s="48">
        <f t="shared" si="11"/>
        <v>0.42016806722689076</v>
      </c>
      <c r="R60" s="48"/>
      <c r="S60" s="3"/>
    </row>
    <row r="61" spans="2:22" ht="18" customHeight="1">
      <c r="B61" s="40" t="s">
        <v>794</v>
      </c>
      <c r="C61" s="13">
        <v>2</v>
      </c>
      <c r="D61" s="48">
        <f t="shared" si="8"/>
        <v>0.28409090909090912</v>
      </c>
      <c r="F61" s="40" t="s">
        <v>641</v>
      </c>
      <c r="G61" s="13">
        <v>2</v>
      </c>
      <c r="H61" s="48">
        <f t="shared" si="9"/>
        <v>0.28409090909090912</v>
      </c>
      <c r="I61" s="48"/>
      <c r="J61" s="3"/>
      <c r="K61" s="40" t="s">
        <v>793</v>
      </c>
      <c r="L61" s="13">
        <v>2</v>
      </c>
      <c r="M61" s="48">
        <f t="shared" si="10"/>
        <v>0.28409090909090912</v>
      </c>
      <c r="O61" s="40" t="s">
        <v>640</v>
      </c>
      <c r="P61" s="26">
        <v>1</v>
      </c>
      <c r="Q61" s="48">
        <f t="shared" si="11"/>
        <v>0.14005602240896359</v>
      </c>
      <c r="R61" s="48"/>
      <c r="S61" s="3"/>
    </row>
    <row r="62" spans="2:22" ht="18" customHeight="1">
      <c r="B62" s="40" t="s">
        <v>795</v>
      </c>
      <c r="C62" s="13">
        <v>5</v>
      </c>
      <c r="D62" s="48">
        <f t="shared" si="8"/>
        <v>0.71022727272727271</v>
      </c>
      <c r="F62" s="40" t="s">
        <v>642</v>
      </c>
      <c r="G62" s="13">
        <v>0</v>
      </c>
      <c r="H62" s="48">
        <f t="shared" si="9"/>
        <v>0</v>
      </c>
      <c r="I62" s="48"/>
      <c r="J62" s="3"/>
      <c r="K62" s="40" t="s">
        <v>794</v>
      </c>
      <c r="L62" s="13">
        <v>3</v>
      </c>
      <c r="M62" s="48">
        <f t="shared" si="10"/>
        <v>0.42613636363636359</v>
      </c>
      <c r="O62" s="40" t="s">
        <v>641</v>
      </c>
      <c r="P62" s="26">
        <v>0</v>
      </c>
      <c r="Q62" s="48">
        <f t="shared" si="11"/>
        <v>0</v>
      </c>
      <c r="R62" s="48"/>
    </row>
    <row r="63" spans="2:22" ht="18" customHeight="1">
      <c r="B63" s="40" t="s">
        <v>796</v>
      </c>
      <c r="C63" s="13">
        <v>1</v>
      </c>
      <c r="D63" s="48">
        <f t="shared" si="8"/>
        <v>0.14204545454545456</v>
      </c>
      <c r="F63" s="40" t="s">
        <v>643</v>
      </c>
      <c r="G63" s="13">
        <v>1</v>
      </c>
      <c r="H63" s="48">
        <f t="shared" si="9"/>
        <v>0.14204545454545456</v>
      </c>
      <c r="I63" s="48"/>
      <c r="J63" s="3"/>
      <c r="K63" s="40" t="s">
        <v>795</v>
      </c>
      <c r="L63" s="13">
        <v>2</v>
      </c>
      <c r="M63" s="48">
        <f t="shared" si="10"/>
        <v>0.28409090909090912</v>
      </c>
      <c r="O63" s="40" t="s">
        <v>642</v>
      </c>
      <c r="P63" s="26">
        <v>3</v>
      </c>
      <c r="Q63" s="48">
        <f t="shared" si="11"/>
        <v>0.42016806722689076</v>
      </c>
      <c r="R63" s="48"/>
    </row>
    <row r="64" spans="2:22" ht="18" customHeight="1">
      <c r="B64" s="40" t="s">
        <v>797</v>
      </c>
      <c r="C64" s="13">
        <v>1</v>
      </c>
      <c r="D64" s="48">
        <f t="shared" si="8"/>
        <v>0.14204545454545456</v>
      </c>
      <c r="F64" s="40" t="s">
        <v>644</v>
      </c>
      <c r="G64" s="13">
        <v>2</v>
      </c>
      <c r="H64" s="48">
        <f t="shared" si="9"/>
        <v>0.28409090909090912</v>
      </c>
      <c r="I64" s="48"/>
      <c r="J64" s="3"/>
      <c r="K64" s="40" t="s">
        <v>796</v>
      </c>
      <c r="L64" s="13">
        <v>0</v>
      </c>
      <c r="M64" s="48">
        <f t="shared" si="10"/>
        <v>0</v>
      </c>
      <c r="O64" s="40" t="s">
        <v>643</v>
      </c>
      <c r="P64" s="26">
        <v>1</v>
      </c>
      <c r="Q64" s="48">
        <f t="shared" si="11"/>
        <v>0.14005602240896359</v>
      </c>
      <c r="R64" s="48"/>
    </row>
    <row r="65" spans="2:19" ht="18" customHeight="1">
      <c r="B65" s="40" t="s">
        <v>798</v>
      </c>
      <c r="C65" s="13">
        <v>0</v>
      </c>
      <c r="D65" s="48">
        <f t="shared" si="8"/>
        <v>0</v>
      </c>
      <c r="F65" s="40" t="s">
        <v>645</v>
      </c>
      <c r="G65" s="13">
        <v>0</v>
      </c>
      <c r="H65" s="48">
        <f t="shared" si="9"/>
        <v>0</v>
      </c>
      <c r="I65" s="48"/>
      <c r="J65" s="3"/>
      <c r="K65" s="40" t="s">
        <v>797</v>
      </c>
      <c r="L65" s="13">
        <v>2</v>
      </c>
      <c r="M65" s="48">
        <f t="shared" si="10"/>
        <v>0.28409090909090912</v>
      </c>
      <c r="O65" s="40" t="s">
        <v>644</v>
      </c>
      <c r="P65" s="26">
        <v>0</v>
      </c>
      <c r="Q65" s="48">
        <f t="shared" si="11"/>
        <v>0</v>
      </c>
      <c r="R65" s="48"/>
    </row>
    <row r="66" spans="2:19" ht="18" customHeight="1">
      <c r="B66" s="40" t="s">
        <v>799</v>
      </c>
      <c r="C66" s="13">
        <v>0</v>
      </c>
      <c r="D66" s="48">
        <f t="shared" si="8"/>
        <v>0</v>
      </c>
      <c r="F66" s="40" t="s">
        <v>646</v>
      </c>
      <c r="G66" s="13">
        <v>3</v>
      </c>
      <c r="H66" s="48">
        <f t="shared" si="9"/>
        <v>0.42613636363636359</v>
      </c>
      <c r="I66" s="48"/>
      <c r="J66" s="3"/>
      <c r="K66" s="40" t="s">
        <v>798</v>
      </c>
      <c r="L66" s="13">
        <v>0</v>
      </c>
      <c r="M66" s="48">
        <f t="shared" si="10"/>
        <v>0</v>
      </c>
      <c r="O66" s="40" t="s">
        <v>645</v>
      </c>
      <c r="P66" s="26">
        <v>0</v>
      </c>
      <c r="Q66" s="48">
        <f t="shared" si="11"/>
        <v>0</v>
      </c>
      <c r="R66" s="48"/>
    </row>
    <row r="67" spans="2:19" ht="18" customHeight="1">
      <c r="B67" s="40" t="s">
        <v>800</v>
      </c>
      <c r="C67" s="13">
        <v>0</v>
      </c>
      <c r="D67" s="48">
        <f t="shared" si="8"/>
        <v>0</v>
      </c>
      <c r="F67" s="40" t="s">
        <v>647</v>
      </c>
      <c r="G67" s="13">
        <v>1</v>
      </c>
      <c r="H67" s="48">
        <f t="shared" si="9"/>
        <v>0.14204545454545456</v>
      </c>
      <c r="I67" s="48"/>
      <c r="K67" s="40" t="s">
        <v>799</v>
      </c>
      <c r="L67" s="13">
        <v>0</v>
      </c>
      <c r="M67" s="48">
        <f t="shared" si="10"/>
        <v>0</v>
      </c>
      <c r="O67" s="40" t="s">
        <v>646</v>
      </c>
      <c r="P67" s="26">
        <v>2</v>
      </c>
      <c r="Q67" s="48">
        <f t="shared" si="11"/>
        <v>0.28011204481792717</v>
      </c>
      <c r="R67" s="48"/>
    </row>
    <row r="68" spans="2:19" ht="18" customHeight="1">
      <c r="B68" s="40" t="s">
        <v>634</v>
      </c>
      <c r="C68" s="13">
        <v>4</v>
      </c>
      <c r="D68" s="48">
        <f t="shared" si="8"/>
        <v>0.56818181818181823</v>
      </c>
      <c r="F68" s="40" t="s">
        <v>637</v>
      </c>
      <c r="G68" s="13">
        <v>11</v>
      </c>
      <c r="H68" s="48">
        <f t="shared" si="9"/>
        <v>1.5625</v>
      </c>
      <c r="I68" s="48"/>
      <c r="K68" s="40" t="s">
        <v>800</v>
      </c>
      <c r="L68" s="13">
        <v>0</v>
      </c>
      <c r="M68" s="48">
        <f t="shared" si="10"/>
        <v>0</v>
      </c>
      <c r="O68" s="40" t="s">
        <v>647</v>
      </c>
      <c r="P68" s="26">
        <v>0</v>
      </c>
      <c r="Q68" s="48">
        <f t="shared" si="11"/>
        <v>0</v>
      </c>
      <c r="R68" s="50"/>
    </row>
    <row r="69" spans="2:19" ht="18" customHeight="1">
      <c r="B69" s="40" t="s">
        <v>481</v>
      </c>
      <c r="C69" s="13">
        <v>337</v>
      </c>
      <c r="D69" s="48">
        <f t="shared" si="8"/>
        <v>47.86931818181818</v>
      </c>
      <c r="F69" s="40" t="s">
        <v>481</v>
      </c>
      <c r="G69" s="13">
        <v>296</v>
      </c>
      <c r="H69" s="48">
        <f t="shared" si="9"/>
        <v>42.045454545454547</v>
      </c>
      <c r="I69" s="48"/>
      <c r="K69" s="40" t="s">
        <v>634</v>
      </c>
      <c r="L69" s="13">
        <v>3</v>
      </c>
      <c r="M69" s="48">
        <f t="shared" si="10"/>
        <v>0.42613636363636359</v>
      </c>
      <c r="O69" s="40" t="s">
        <v>637</v>
      </c>
      <c r="P69" s="26">
        <v>6</v>
      </c>
      <c r="Q69" s="48">
        <f t="shared" si="11"/>
        <v>0.84033613445378152</v>
      </c>
    </row>
    <row r="70" spans="2:19" ht="18" customHeight="1">
      <c r="B70" s="89" t="s">
        <v>482</v>
      </c>
      <c r="C70" s="14">
        <f>SUM(C57:C69)</f>
        <v>704</v>
      </c>
      <c r="D70" s="49">
        <f t="shared" si="8"/>
        <v>100</v>
      </c>
      <c r="F70" s="40" t="s">
        <v>484</v>
      </c>
      <c r="G70" s="13">
        <v>2</v>
      </c>
      <c r="H70" s="48">
        <f t="shared" si="9"/>
        <v>0.28409090909090912</v>
      </c>
      <c r="I70" s="48"/>
      <c r="K70" s="40" t="s">
        <v>481</v>
      </c>
      <c r="L70" s="13">
        <v>374</v>
      </c>
      <c r="M70" s="48">
        <f t="shared" si="10"/>
        <v>53.125</v>
      </c>
      <c r="O70" s="40" t="s">
        <v>481</v>
      </c>
      <c r="P70" s="26">
        <v>324</v>
      </c>
      <c r="Q70" s="48">
        <f t="shared" si="11"/>
        <v>45.378151260504204</v>
      </c>
      <c r="R70" s="40"/>
      <c r="S70" s="40"/>
    </row>
    <row r="71" spans="2:19" ht="18" customHeight="1">
      <c r="B71" s="87" t="s">
        <v>478</v>
      </c>
      <c r="C71" s="3"/>
      <c r="D71" s="50"/>
      <c r="F71" s="89" t="s">
        <v>482</v>
      </c>
      <c r="G71" s="14">
        <f>SUM(G57:G70)</f>
        <v>704</v>
      </c>
      <c r="H71" s="49">
        <f t="shared" si="9"/>
        <v>100</v>
      </c>
      <c r="I71" s="48"/>
      <c r="K71" s="89" t="s">
        <v>482</v>
      </c>
      <c r="L71" s="14">
        <f>SUM(L58:L70)</f>
        <v>704</v>
      </c>
      <c r="M71" s="49">
        <f t="shared" si="10"/>
        <v>100</v>
      </c>
      <c r="O71" s="89" t="s">
        <v>482</v>
      </c>
      <c r="P71" s="34">
        <f>SUM(P58:P70)</f>
        <v>714</v>
      </c>
      <c r="Q71" s="49">
        <f t="shared" si="11"/>
        <v>100</v>
      </c>
    </row>
    <row r="72" spans="2:19" ht="18" customHeight="1">
      <c r="B72" s="101" t="s">
        <v>478</v>
      </c>
      <c r="C72" s="107" t="s">
        <v>114</v>
      </c>
      <c r="D72" s="109"/>
      <c r="F72" s="40" t="s">
        <v>478</v>
      </c>
      <c r="I72" s="50"/>
      <c r="K72" s="87" t="s">
        <v>478</v>
      </c>
      <c r="L72" s="3"/>
      <c r="M72" s="50"/>
      <c r="O72" s="40" t="s">
        <v>478</v>
      </c>
    </row>
    <row r="73" spans="2:19" ht="18" customHeight="1">
      <c r="B73" s="102" t="s">
        <v>489</v>
      </c>
      <c r="C73" s="51">
        <v>17.149999999999999</v>
      </c>
      <c r="F73" s="104" t="s">
        <v>478</v>
      </c>
      <c r="G73" s="107" t="s">
        <v>290</v>
      </c>
      <c r="H73" s="40"/>
      <c r="K73" s="89" t="s">
        <v>478</v>
      </c>
      <c r="L73" s="107" t="s">
        <v>114</v>
      </c>
      <c r="M73" s="109"/>
      <c r="O73" s="104" t="s">
        <v>478</v>
      </c>
      <c r="P73" s="157" t="s">
        <v>290</v>
      </c>
    </row>
    <row r="74" spans="2:19" ht="18" customHeight="1">
      <c r="B74" s="87" t="s">
        <v>490</v>
      </c>
      <c r="C74" s="52">
        <v>78.319999999999993</v>
      </c>
      <c r="F74" s="102" t="s">
        <v>489</v>
      </c>
      <c r="G74" s="4">
        <v>4670</v>
      </c>
      <c r="K74" s="102" t="s">
        <v>489</v>
      </c>
      <c r="L74" s="51">
        <v>14.116</v>
      </c>
      <c r="O74" s="102" t="s">
        <v>489</v>
      </c>
      <c r="P74" s="165">
        <v>2721</v>
      </c>
      <c r="Q74" s="40"/>
    </row>
    <row r="75" spans="2:19" ht="18" customHeight="1">
      <c r="B75" s="87" t="s">
        <v>491</v>
      </c>
      <c r="C75" s="52">
        <v>81.73</v>
      </c>
      <c r="F75" s="87" t="s">
        <v>490</v>
      </c>
      <c r="G75" s="8">
        <v>31177</v>
      </c>
      <c r="I75" s="40"/>
      <c r="J75" s="40"/>
      <c r="K75" s="87" t="s">
        <v>490</v>
      </c>
      <c r="L75" s="52">
        <v>73.984999999999999</v>
      </c>
      <c r="M75" s="3"/>
      <c r="O75" s="87" t="s">
        <v>490</v>
      </c>
      <c r="P75" s="163">
        <v>21266</v>
      </c>
    </row>
    <row r="76" spans="2:19" ht="18" customHeight="1">
      <c r="B76" s="103" t="s">
        <v>492</v>
      </c>
      <c r="C76" s="53">
        <v>155.55000000000001</v>
      </c>
      <c r="F76" s="87" t="s">
        <v>491</v>
      </c>
      <c r="G76" s="8">
        <v>55762</v>
      </c>
      <c r="K76" s="87" t="s">
        <v>491</v>
      </c>
      <c r="L76" s="52">
        <v>86.268000000000001</v>
      </c>
      <c r="M76" s="3"/>
      <c r="O76" s="87" t="s">
        <v>491</v>
      </c>
      <c r="P76" s="163">
        <v>58964</v>
      </c>
    </row>
    <row r="77" spans="2:19" ht="18" customHeight="1">
      <c r="F77" s="103" t="s">
        <v>492</v>
      </c>
      <c r="G77" s="9">
        <v>94834</v>
      </c>
      <c r="K77" s="103" t="s">
        <v>492</v>
      </c>
      <c r="L77" s="53">
        <v>166.244</v>
      </c>
      <c r="M77" s="3"/>
      <c r="O77" s="103" t="s">
        <v>492</v>
      </c>
      <c r="P77" s="164">
        <v>80511</v>
      </c>
    </row>
    <row r="78" spans="2:19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1200" r:id="rId1"/>
  <headerFooter>
    <oddHeader>&amp;L&amp;"HG丸ｺﾞｼｯｸM-PRO,標準"&amp;10障害者の日常・経済活動調査
　肢体不自由者・難聴者・中途失調者・盲人・盲ろう者編
　単純集計表（本人）　/　1　日常活動と障害について</oddHeader>
    <oddFooter>&amp;C&amp;"HG丸ｺﾞｼｯｸM-PRO,標準"&amp;10&amp;P　/　6　(問1-2)</oddFooter>
  </headerFooter>
  <rowBreaks count="2" manualBreakCount="2">
    <brk id="26" max="16383" man="1"/>
    <brk id="52" max="16383" man="1"/>
  </rowBreaks>
  <colBreaks count="2" manualBreakCount="2">
    <brk id="9" max="1048575" man="1"/>
    <brk id="18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B1:Q300"/>
  <sheetViews>
    <sheetView zoomScale="80" zoomScaleNormal="80" zoomScaleSheetLayoutView="50" workbookViewId="0"/>
  </sheetViews>
  <sheetFormatPr defaultRowHeight="13.5"/>
  <cols>
    <col min="1" max="1" width="4.625" style="139" customWidth="1"/>
    <col min="2" max="2" width="20.625" style="140" customWidth="1"/>
    <col min="3" max="3" width="9" style="139"/>
    <col min="4" max="4" width="9" style="139" customWidth="1"/>
    <col min="5" max="5" width="4.625" style="139" customWidth="1"/>
    <col min="6" max="6" width="20.625" style="140" customWidth="1"/>
    <col min="7" max="8" width="9" style="139" customWidth="1"/>
    <col min="9" max="10" width="4.625" style="139" customWidth="1"/>
    <col min="11" max="11" width="30.625" style="140" customWidth="1"/>
    <col min="12" max="13" width="9" style="139"/>
    <col min="14" max="14" width="4.625" style="139" customWidth="1"/>
    <col min="15" max="15" width="48.625" style="140" customWidth="1"/>
    <col min="16" max="16384" width="9" style="139"/>
  </cols>
  <sheetData>
    <row r="1" spans="2:17" ht="18" customHeight="1">
      <c r="B1" s="140" t="s">
        <v>606</v>
      </c>
    </row>
    <row r="2" spans="2:17" ht="18" customHeight="1">
      <c r="B2" s="140" t="s">
        <v>478</v>
      </c>
      <c r="K2" s="140" t="s">
        <v>148</v>
      </c>
      <c r="O2" s="140" t="s">
        <v>149</v>
      </c>
    </row>
    <row r="3" spans="2:17" ht="18" customHeight="1">
      <c r="B3" s="140" t="s">
        <v>607</v>
      </c>
      <c r="F3" s="140" t="s">
        <v>170</v>
      </c>
      <c r="K3" s="149"/>
      <c r="L3" s="141" t="s">
        <v>109</v>
      </c>
      <c r="M3" s="112" t="s">
        <v>772</v>
      </c>
      <c r="O3" s="149"/>
      <c r="P3" s="141" t="s">
        <v>109</v>
      </c>
      <c r="Q3" s="112" t="s">
        <v>772</v>
      </c>
    </row>
    <row r="4" spans="2:17" ht="18" customHeight="1">
      <c r="B4" s="149" t="s">
        <v>478</v>
      </c>
      <c r="C4" s="141" t="s">
        <v>109</v>
      </c>
      <c r="D4" s="112" t="s">
        <v>772</v>
      </c>
      <c r="F4" s="149"/>
      <c r="G4" s="141" t="s">
        <v>109</v>
      </c>
      <c r="H4" s="112" t="s">
        <v>772</v>
      </c>
      <c r="K4" s="88" t="s">
        <v>151</v>
      </c>
      <c r="L4" s="135">
        <v>946</v>
      </c>
      <c r="M4" s="136">
        <f>L4/1114*100</f>
        <v>84.919210053859956</v>
      </c>
      <c r="O4" s="140" t="s">
        <v>152</v>
      </c>
      <c r="P4" s="135">
        <v>146</v>
      </c>
      <c r="Q4" s="137">
        <f>P4/1114*100</f>
        <v>13.10592459605027</v>
      </c>
    </row>
    <row r="5" spans="2:17" ht="18" customHeight="1">
      <c r="B5" s="140" t="s">
        <v>608</v>
      </c>
      <c r="C5" s="26">
        <v>474</v>
      </c>
      <c r="D5" s="168">
        <f>C5/1114*100</f>
        <v>42.549371633752244</v>
      </c>
      <c r="F5" s="140" t="s">
        <v>171</v>
      </c>
      <c r="G5" s="26">
        <v>332</v>
      </c>
      <c r="H5" s="168">
        <f>G5/1114*100</f>
        <v>29.802513464991019</v>
      </c>
      <c r="K5" s="140" t="s">
        <v>154</v>
      </c>
      <c r="L5" s="26">
        <v>113</v>
      </c>
      <c r="M5" s="136">
        <f t="shared" ref="M5:M7" si="0">L5/1114*100</f>
        <v>10.143626570915618</v>
      </c>
      <c r="O5" s="140" t="s">
        <v>155</v>
      </c>
      <c r="P5" s="26">
        <v>14</v>
      </c>
      <c r="Q5" s="137">
        <f t="shared" ref="Q5:Q20" si="1">P5/1114*100</f>
        <v>1.2567324955116697</v>
      </c>
    </row>
    <row r="6" spans="2:17" ht="18" customHeight="1">
      <c r="B6" s="140" t="s">
        <v>609</v>
      </c>
      <c r="C6" s="26">
        <v>639</v>
      </c>
      <c r="D6" s="168">
        <f t="shared" ref="D6:D7" si="2">C6/1114*100</f>
        <v>57.360861759425497</v>
      </c>
      <c r="F6" s="140" t="s">
        <v>172</v>
      </c>
      <c r="G6" s="26">
        <v>110</v>
      </c>
      <c r="H6" s="168">
        <f t="shared" ref="H6:H24" si="3">G6/1114*100</f>
        <v>9.8743267504488337</v>
      </c>
      <c r="K6" s="140" t="s">
        <v>68</v>
      </c>
      <c r="L6" s="26">
        <v>53</v>
      </c>
      <c r="M6" s="136">
        <f t="shared" si="0"/>
        <v>4.7576301615798924</v>
      </c>
      <c r="O6" s="140" t="s">
        <v>156</v>
      </c>
      <c r="P6" s="26">
        <v>11</v>
      </c>
      <c r="Q6" s="137">
        <f t="shared" si="1"/>
        <v>0.9874326750448833</v>
      </c>
    </row>
    <row r="7" spans="2:17" ht="18" customHeight="1">
      <c r="B7" s="140" t="s">
        <v>484</v>
      </c>
      <c r="C7" s="26">
        <v>1</v>
      </c>
      <c r="D7" s="168">
        <f t="shared" si="2"/>
        <v>8.9766606822262118E-2</v>
      </c>
      <c r="F7" s="140" t="s">
        <v>173</v>
      </c>
      <c r="G7" s="26">
        <v>129</v>
      </c>
      <c r="H7" s="168">
        <f t="shared" si="3"/>
        <v>11.579892280071814</v>
      </c>
      <c r="K7" s="140" t="s">
        <v>147</v>
      </c>
      <c r="L7" s="26">
        <v>2</v>
      </c>
      <c r="M7" s="136">
        <f t="shared" si="0"/>
        <v>0.17953321364452424</v>
      </c>
      <c r="O7" s="140" t="s">
        <v>157</v>
      </c>
      <c r="P7" s="26">
        <v>332</v>
      </c>
      <c r="Q7" s="137">
        <f t="shared" si="1"/>
        <v>29.802513464991019</v>
      </c>
    </row>
    <row r="8" spans="2:17" ht="18" customHeight="1">
      <c r="B8" s="149" t="s">
        <v>482</v>
      </c>
      <c r="C8" s="34">
        <v>1114</v>
      </c>
      <c r="D8" s="169">
        <v>100</v>
      </c>
      <c r="F8" s="140" t="s">
        <v>174</v>
      </c>
      <c r="G8" s="26">
        <v>116</v>
      </c>
      <c r="H8" s="168">
        <f t="shared" si="3"/>
        <v>10.412926391382406</v>
      </c>
      <c r="K8" s="149" t="s">
        <v>93</v>
      </c>
      <c r="L8" s="34">
        <f>SUM(L4:L7)</f>
        <v>1114</v>
      </c>
      <c r="M8" s="169">
        <v>100</v>
      </c>
      <c r="O8" s="140" t="s">
        <v>158</v>
      </c>
      <c r="P8" s="26">
        <v>6</v>
      </c>
      <c r="Q8" s="137">
        <f t="shared" si="1"/>
        <v>0.53859964093357271</v>
      </c>
    </row>
    <row r="9" spans="2:17" ht="18" customHeight="1">
      <c r="B9" s="140" t="s">
        <v>478</v>
      </c>
      <c r="F9" s="140" t="s">
        <v>175</v>
      </c>
      <c r="G9" s="26">
        <v>167</v>
      </c>
      <c r="H9" s="168">
        <f t="shared" si="3"/>
        <v>14.991023339317774</v>
      </c>
      <c r="O9" s="140" t="s">
        <v>159</v>
      </c>
      <c r="P9" s="26">
        <v>30</v>
      </c>
      <c r="Q9" s="137">
        <f t="shared" si="1"/>
        <v>2.6929982046678633</v>
      </c>
    </row>
    <row r="10" spans="2:17" ht="18" customHeight="1">
      <c r="B10" s="140" t="s">
        <v>478</v>
      </c>
      <c r="F10" s="140" t="s">
        <v>176</v>
      </c>
      <c r="G10" s="26">
        <v>5</v>
      </c>
      <c r="H10" s="168">
        <f t="shared" si="3"/>
        <v>0.44883303411131059</v>
      </c>
      <c r="K10" s="140" t="s">
        <v>612</v>
      </c>
      <c r="O10" s="140" t="s">
        <v>161</v>
      </c>
      <c r="P10" s="26">
        <v>17</v>
      </c>
      <c r="Q10" s="137">
        <f t="shared" si="1"/>
        <v>1.5260323159784559</v>
      </c>
    </row>
    <row r="11" spans="2:17" ht="18" customHeight="1">
      <c r="B11" s="140" t="s">
        <v>610</v>
      </c>
      <c r="F11" s="140" t="s">
        <v>177</v>
      </c>
      <c r="G11" s="26">
        <v>12</v>
      </c>
      <c r="H11" s="168">
        <f t="shared" si="3"/>
        <v>1.0771992818671454</v>
      </c>
      <c r="K11" s="149" t="s">
        <v>478</v>
      </c>
      <c r="L11" s="141" t="s">
        <v>109</v>
      </c>
      <c r="M11" s="112" t="s">
        <v>772</v>
      </c>
      <c r="O11" s="140" t="s">
        <v>162</v>
      </c>
      <c r="P11" s="26">
        <v>72</v>
      </c>
      <c r="Q11" s="137">
        <f t="shared" si="1"/>
        <v>6.4631956912028716</v>
      </c>
    </row>
    <row r="12" spans="2:17" ht="18" customHeight="1">
      <c r="B12" s="149" t="s">
        <v>478</v>
      </c>
      <c r="C12" s="141" t="s">
        <v>109</v>
      </c>
      <c r="D12" s="112" t="s">
        <v>772</v>
      </c>
      <c r="F12" s="140" t="s">
        <v>178</v>
      </c>
      <c r="G12" s="26">
        <v>63</v>
      </c>
      <c r="H12" s="168">
        <f t="shared" si="3"/>
        <v>5.6552962298025138</v>
      </c>
      <c r="K12" s="140" t="s">
        <v>505</v>
      </c>
      <c r="L12" s="26">
        <v>414</v>
      </c>
      <c r="M12" s="136">
        <f>L12/1114*100</f>
        <v>37.163375224416519</v>
      </c>
      <c r="O12" s="140" t="s">
        <v>163</v>
      </c>
      <c r="P12" s="26">
        <v>65</v>
      </c>
      <c r="Q12" s="137">
        <f t="shared" si="1"/>
        <v>5.8348294434470382</v>
      </c>
    </row>
    <row r="13" spans="2:17" ht="18" customHeight="1">
      <c r="B13" s="140" t="s">
        <v>611</v>
      </c>
      <c r="C13" s="26">
        <v>42</v>
      </c>
      <c r="D13" s="168">
        <f t="shared" ref="D13:D23" si="4">C13/1114*100</f>
        <v>3.7701974865350087</v>
      </c>
      <c r="F13" s="140" t="s">
        <v>179</v>
      </c>
      <c r="G13" s="26">
        <v>43</v>
      </c>
      <c r="H13" s="168">
        <f t="shared" si="3"/>
        <v>3.859964093357271</v>
      </c>
      <c r="K13" s="140" t="s">
        <v>649</v>
      </c>
      <c r="L13" s="26">
        <v>76</v>
      </c>
      <c r="M13" s="136">
        <f t="shared" ref="M13:M25" si="5">L13/1114*100</f>
        <v>6.8222621184919214</v>
      </c>
      <c r="O13" s="140" t="s">
        <v>164</v>
      </c>
      <c r="P13" s="26">
        <v>238</v>
      </c>
      <c r="Q13" s="137">
        <f t="shared" si="1"/>
        <v>21.364452423698385</v>
      </c>
    </row>
    <row r="14" spans="2:17" ht="18" customHeight="1">
      <c r="B14" s="140" t="s">
        <v>825</v>
      </c>
      <c r="C14" s="26">
        <v>107</v>
      </c>
      <c r="D14" s="168">
        <f t="shared" si="4"/>
        <v>9.6050269299820474</v>
      </c>
      <c r="F14" s="140" t="s">
        <v>180</v>
      </c>
      <c r="G14" s="26">
        <v>6</v>
      </c>
      <c r="H14" s="168">
        <f t="shared" si="3"/>
        <v>0.53859964093357271</v>
      </c>
      <c r="K14" s="140" t="s">
        <v>721</v>
      </c>
      <c r="L14" s="26">
        <v>128</v>
      </c>
      <c r="M14" s="136">
        <f t="shared" si="5"/>
        <v>11.490125673249551</v>
      </c>
      <c r="O14" s="140" t="s">
        <v>165</v>
      </c>
      <c r="P14" s="26">
        <v>2</v>
      </c>
      <c r="Q14" s="137">
        <f t="shared" si="1"/>
        <v>0.17953321364452424</v>
      </c>
    </row>
    <row r="15" spans="2:17" ht="18" customHeight="1">
      <c r="B15" s="140" t="s">
        <v>822</v>
      </c>
      <c r="C15" s="26">
        <v>131</v>
      </c>
      <c r="D15" s="168">
        <f t="shared" si="4"/>
        <v>11.759425493716337</v>
      </c>
      <c r="F15" s="140" t="s">
        <v>181</v>
      </c>
      <c r="G15" s="26">
        <v>10</v>
      </c>
      <c r="H15" s="168">
        <f t="shared" si="3"/>
        <v>0.89766606822262118</v>
      </c>
      <c r="K15" s="140" t="s">
        <v>722</v>
      </c>
      <c r="L15" s="26">
        <v>85</v>
      </c>
      <c r="M15" s="136">
        <f t="shared" si="5"/>
        <v>7.6301615798922811</v>
      </c>
      <c r="O15" s="140" t="s">
        <v>166</v>
      </c>
      <c r="P15" s="26">
        <v>20</v>
      </c>
      <c r="Q15" s="137">
        <f t="shared" si="1"/>
        <v>1.7953321364452424</v>
      </c>
    </row>
    <row r="16" spans="2:17" ht="18" customHeight="1">
      <c r="B16" s="140" t="s">
        <v>819</v>
      </c>
      <c r="C16" s="26">
        <v>105</v>
      </c>
      <c r="D16" s="168">
        <f t="shared" si="4"/>
        <v>9.4254937163375221</v>
      </c>
      <c r="F16" s="140" t="s">
        <v>182</v>
      </c>
      <c r="G16" s="26">
        <v>8</v>
      </c>
      <c r="H16" s="168">
        <f t="shared" si="3"/>
        <v>0.71813285457809695</v>
      </c>
      <c r="K16" s="140" t="s">
        <v>723</v>
      </c>
      <c r="L16" s="26">
        <v>59</v>
      </c>
      <c r="M16" s="136">
        <f t="shared" si="5"/>
        <v>5.2962298025134649</v>
      </c>
      <c r="O16" s="140" t="s">
        <v>785</v>
      </c>
      <c r="P16" s="26">
        <v>0</v>
      </c>
      <c r="Q16" s="137">
        <f t="shared" si="1"/>
        <v>0</v>
      </c>
    </row>
    <row r="17" spans="2:17" ht="18" customHeight="1">
      <c r="B17" s="140" t="s">
        <v>823</v>
      </c>
      <c r="C17" s="26">
        <v>140</v>
      </c>
      <c r="D17" s="168">
        <f t="shared" si="4"/>
        <v>12.567324955116696</v>
      </c>
      <c r="F17" s="140" t="s">
        <v>183</v>
      </c>
      <c r="G17" s="26">
        <v>7</v>
      </c>
      <c r="H17" s="168">
        <f t="shared" si="3"/>
        <v>0.62836624775583483</v>
      </c>
      <c r="K17" s="140" t="s">
        <v>724</v>
      </c>
      <c r="L17" s="26">
        <v>27</v>
      </c>
      <c r="M17" s="136">
        <f t="shared" si="5"/>
        <v>2.4236983842010771</v>
      </c>
      <c r="O17" s="140" t="s">
        <v>167</v>
      </c>
      <c r="P17" s="26">
        <v>8</v>
      </c>
      <c r="Q17" s="137">
        <f t="shared" si="1"/>
        <v>0.71813285457809695</v>
      </c>
    </row>
    <row r="18" spans="2:17" ht="18" customHeight="1">
      <c r="B18" s="140" t="s">
        <v>824</v>
      </c>
      <c r="C18" s="26">
        <v>200</v>
      </c>
      <c r="D18" s="168">
        <f t="shared" si="4"/>
        <v>17.953321364452425</v>
      </c>
      <c r="F18" s="140" t="s">
        <v>184</v>
      </c>
      <c r="G18" s="26">
        <v>19</v>
      </c>
      <c r="H18" s="168">
        <f t="shared" si="3"/>
        <v>1.7055655296229804</v>
      </c>
      <c r="K18" s="140" t="s">
        <v>725</v>
      </c>
      <c r="L18" s="26">
        <v>27</v>
      </c>
      <c r="M18" s="136">
        <f t="shared" si="5"/>
        <v>2.4236983842010771</v>
      </c>
      <c r="O18" s="140" t="s">
        <v>5</v>
      </c>
      <c r="P18" s="26">
        <v>17</v>
      </c>
      <c r="Q18" s="137">
        <f t="shared" si="1"/>
        <v>1.5260323159784559</v>
      </c>
    </row>
    <row r="19" spans="2:17" ht="18" customHeight="1">
      <c r="B19" s="140" t="s">
        <v>826</v>
      </c>
      <c r="C19" s="26">
        <v>196</v>
      </c>
      <c r="D19" s="168">
        <f t="shared" si="4"/>
        <v>17.594254937163374</v>
      </c>
      <c r="F19" s="140" t="s">
        <v>185</v>
      </c>
      <c r="G19" s="26">
        <v>5</v>
      </c>
      <c r="H19" s="168">
        <f t="shared" si="3"/>
        <v>0.44883303411131059</v>
      </c>
      <c r="K19" s="140" t="s">
        <v>726</v>
      </c>
      <c r="L19" s="26">
        <v>19</v>
      </c>
      <c r="M19" s="136">
        <f t="shared" si="5"/>
        <v>1.7055655296229804</v>
      </c>
      <c r="O19" s="140" t="s">
        <v>68</v>
      </c>
      <c r="P19" s="26">
        <v>135</v>
      </c>
      <c r="Q19" s="137">
        <f t="shared" si="1"/>
        <v>12.118491921005386</v>
      </c>
    </row>
    <row r="20" spans="2:17" ht="18" customHeight="1">
      <c r="B20" s="140" t="s">
        <v>827</v>
      </c>
      <c r="C20" s="26">
        <v>103</v>
      </c>
      <c r="D20" s="168">
        <f t="shared" si="4"/>
        <v>9.2459605026929985</v>
      </c>
      <c r="F20" s="140" t="s">
        <v>186</v>
      </c>
      <c r="G20" s="26">
        <v>2</v>
      </c>
      <c r="H20" s="168">
        <f t="shared" si="3"/>
        <v>0.17953321364452424</v>
      </c>
      <c r="K20" s="140" t="s">
        <v>727</v>
      </c>
      <c r="L20" s="26">
        <v>6</v>
      </c>
      <c r="M20" s="136">
        <f t="shared" si="5"/>
        <v>0.53859964093357271</v>
      </c>
      <c r="O20" s="140" t="s">
        <v>854</v>
      </c>
      <c r="P20" s="26">
        <v>1</v>
      </c>
      <c r="Q20" s="137">
        <f t="shared" si="1"/>
        <v>8.9766606822262118E-2</v>
      </c>
    </row>
    <row r="21" spans="2:17" ht="18" customHeight="1">
      <c r="B21" s="140" t="s">
        <v>650</v>
      </c>
      <c r="C21" s="26">
        <v>53</v>
      </c>
      <c r="D21" s="168">
        <f t="shared" si="4"/>
        <v>4.7576301615798924</v>
      </c>
      <c r="F21" s="140" t="s">
        <v>187</v>
      </c>
      <c r="G21" s="26">
        <v>1</v>
      </c>
      <c r="H21" s="168">
        <f t="shared" si="3"/>
        <v>8.9766606822262118E-2</v>
      </c>
      <c r="K21" s="140" t="s">
        <v>728</v>
      </c>
      <c r="L21" s="26">
        <v>11</v>
      </c>
      <c r="M21" s="136">
        <f t="shared" si="5"/>
        <v>0.9874326750448833</v>
      </c>
      <c r="O21" s="149" t="s">
        <v>93</v>
      </c>
      <c r="P21" s="34">
        <f>SUM(P4:P20)</f>
        <v>1114</v>
      </c>
      <c r="Q21" s="169">
        <v>100</v>
      </c>
    </row>
    <row r="22" spans="2:17" ht="18" customHeight="1">
      <c r="B22" s="140" t="s">
        <v>481</v>
      </c>
      <c r="C22" s="26">
        <v>36</v>
      </c>
      <c r="D22" s="168">
        <f t="shared" si="4"/>
        <v>3.2315978456014358</v>
      </c>
      <c r="F22" s="140" t="s">
        <v>5</v>
      </c>
      <c r="G22" s="26">
        <v>11</v>
      </c>
      <c r="H22" s="168">
        <f t="shared" si="3"/>
        <v>0.9874326750448833</v>
      </c>
      <c r="K22" s="140" t="s">
        <v>729</v>
      </c>
      <c r="L22" s="26">
        <v>1</v>
      </c>
      <c r="M22" s="136">
        <f t="shared" si="5"/>
        <v>8.9766606822262118E-2</v>
      </c>
    </row>
    <row r="23" spans="2:17" ht="18" customHeight="1">
      <c r="B23" s="140" t="s">
        <v>484</v>
      </c>
      <c r="C23" s="26">
        <v>1</v>
      </c>
      <c r="D23" s="168">
        <f t="shared" si="4"/>
        <v>8.9766606822262118E-2</v>
      </c>
      <c r="F23" s="140" t="s">
        <v>68</v>
      </c>
      <c r="G23" s="26">
        <v>67</v>
      </c>
      <c r="H23" s="168">
        <f t="shared" si="3"/>
        <v>6.0143626570915618</v>
      </c>
      <c r="K23" s="140" t="s">
        <v>651</v>
      </c>
      <c r="L23" s="26">
        <v>47</v>
      </c>
      <c r="M23" s="136">
        <f t="shared" si="5"/>
        <v>4.2190305206463199</v>
      </c>
    </row>
    <row r="24" spans="2:17" ht="18" customHeight="1">
      <c r="B24" s="149" t="s">
        <v>482</v>
      </c>
      <c r="C24" s="34">
        <f>SUM(C13:C23)</f>
        <v>1114</v>
      </c>
      <c r="D24" s="169">
        <v>100</v>
      </c>
      <c r="F24" s="140" t="s">
        <v>147</v>
      </c>
      <c r="G24" s="26">
        <v>1</v>
      </c>
      <c r="H24" s="168">
        <f t="shared" si="3"/>
        <v>8.9766606822262118E-2</v>
      </c>
      <c r="K24" s="140" t="s">
        <v>481</v>
      </c>
      <c r="L24" s="26">
        <v>213</v>
      </c>
      <c r="M24" s="136">
        <f t="shared" si="5"/>
        <v>19.120287253141832</v>
      </c>
      <c r="O24" s="140" t="s">
        <v>168</v>
      </c>
    </row>
    <row r="25" spans="2:17" ht="18" customHeight="1">
      <c r="F25" s="149" t="s">
        <v>93</v>
      </c>
      <c r="G25" s="34">
        <f>SUM(G5:G24)</f>
        <v>1114</v>
      </c>
      <c r="H25" s="169">
        <v>100</v>
      </c>
      <c r="K25" s="140" t="s">
        <v>147</v>
      </c>
      <c r="L25" s="26">
        <v>1</v>
      </c>
      <c r="M25" s="136">
        <f t="shared" si="5"/>
        <v>8.9766606822262118E-2</v>
      </c>
      <c r="O25" s="149"/>
      <c r="P25" s="141" t="s">
        <v>109</v>
      </c>
      <c r="Q25" s="112" t="s">
        <v>772</v>
      </c>
    </row>
    <row r="26" spans="2:17" ht="18" customHeight="1">
      <c r="K26" s="149" t="s">
        <v>482</v>
      </c>
      <c r="L26" s="34">
        <f>SUM(L12:L25)</f>
        <v>1114</v>
      </c>
      <c r="M26" s="169">
        <v>100</v>
      </c>
      <c r="O26" s="140" t="s">
        <v>788</v>
      </c>
      <c r="P26" s="26">
        <v>126</v>
      </c>
      <c r="Q26" s="168">
        <f>P26/1114*100</f>
        <v>11.310592459605028</v>
      </c>
    </row>
    <row r="27" spans="2:17" ht="18" customHeight="1">
      <c r="K27" s="140" t="s">
        <v>478</v>
      </c>
      <c r="O27" s="140" t="s">
        <v>790</v>
      </c>
      <c r="P27" s="26">
        <v>884</v>
      </c>
      <c r="Q27" s="168">
        <f t="shared" ref="Q27:Q29" si="6">P27/1114*100</f>
        <v>79.35368043087972</v>
      </c>
    </row>
    <row r="28" spans="2:17" ht="18" customHeight="1">
      <c r="K28" s="140" t="s">
        <v>613</v>
      </c>
      <c r="O28" s="140" t="s">
        <v>68</v>
      </c>
      <c r="P28" s="26">
        <v>102</v>
      </c>
      <c r="Q28" s="168">
        <f t="shared" si="6"/>
        <v>9.1561938958707358</v>
      </c>
    </row>
    <row r="29" spans="2:17" ht="18" customHeight="1">
      <c r="K29" s="149" t="s">
        <v>478</v>
      </c>
      <c r="L29" s="141" t="s">
        <v>109</v>
      </c>
      <c r="M29" s="112" t="s">
        <v>772</v>
      </c>
      <c r="O29" s="140" t="s">
        <v>147</v>
      </c>
      <c r="P29" s="26">
        <v>2</v>
      </c>
      <c r="Q29" s="168">
        <f t="shared" si="6"/>
        <v>0.17953321364452424</v>
      </c>
    </row>
    <row r="30" spans="2:17" ht="18" customHeight="1">
      <c r="K30" s="140" t="s">
        <v>505</v>
      </c>
      <c r="L30" s="26">
        <v>345</v>
      </c>
      <c r="M30" s="168">
        <f>L30/1114*100</f>
        <v>30.96947935368043</v>
      </c>
      <c r="O30" s="149" t="s">
        <v>93</v>
      </c>
      <c r="P30" s="34">
        <f>SUM(P26:P29)</f>
        <v>1114</v>
      </c>
      <c r="Q30" s="169">
        <v>100</v>
      </c>
    </row>
    <row r="31" spans="2:17" ht="18" customHeight="1">
      <c r="K31" s="140" t="s">
        <v>652</v>
      </c>
      <c r="L31" s="26">
        <v>11</v>
      </c>
      <c r="M31" s="168">
        <f t="shared" ref="M31:M44" si="7">L31/1114*100</f>
        <v>0.9874326750448833</v>
      </c>
    </row>
    <row r="32" spans="2:17" ht="18" customHeight="1">
      <c r="K32" s="140" t="s">
        <v>711</v>
      </c>
      <c r="L32" s="26">
        <v>50</v>
      </c>
      <c r="M32" s="168">
        <f t="shared" si="7"/>
        <v>4.4883303411131061</v>
      </c>
    </row>
    <row r="33" spans="11:13" ht="18" customHeight="1">
      <c r="K33" s="140" t="s">
        <v>712</v>
      </c>
      <c r="L33" s="26">
        <v>30</v>
      </c>
      <c r="M33" s="168">
        <f t="shared" si="7"/>
        <v>2.6929982046678633</v>
      </c>
    </row>
    <row r="34" spans="11:13" ht="18" customHeight="1">
      <c r="K34" s="140" t="s">
        <v>713</v>
      </c>
      <c r="L34" s="26">
        <v>22</v>
      </c>
      <c r="M34" s="168">
        <f t="shared" si="7"/>
        <v>1.9748653500897666</v>
      </c>
    </row>
    <row r="35" spans="11:13" ht="18" customHeight="1">
      <c r="K35" s="140" t="s">
        <v>714</v>
      </c>
      <c r="L35" s="26">
        <v>22</v>
      </c>
      <c r="M35" s="168">
        <f t="shared" si="7"/>
        <v>1.9748653500897666</v>
      </c>
    </row>
    <row r="36" spans="11:13" ht="18" customHeight="1">
      <c r="K36" s="140" t="s">
        <v>715</v>
      </c>
      <c r="L36" s="26">
        <v>17</v>
      </c>
      <c r="M36" s="168">
        <f t="shared" si="7"/>
        <v>1.5260323159784559</v>
      </c>
    </row>
    <row r="37" spans="11:13" ht="18" customHeight="1">
      <c r="K37" s="140" t="s">
        <v>716</v>
      </c>
      <c r="L37" s="26">
        <v>35</v>
      </c>
      <c r="M37" s="168">
        <f t="shared" si="7"/>
        <v>3.141831238779174</v>
      </c>
    </row>
    <row r="38" spans="11:13" ht="18" customHeight="1">
      <c r="K38" s="140" t="s">
        <v>717</v>
      </c>
      <c r="L38" s="26">
        <v>29</v>
      </c>
      <c r="M38" s="168">
        <f t="shared" si="7"/>
        <v>2.6032315978456015</v>
      </c>
    </row>
    <row r="39" spans="11:13" ht="18" customHeight="1">
      <c r="K39" s="140" t="s">
        <v>718</v>
      </c>
      <c r="L39" s="26">
        <v>127</v>
      </c>
      <c r="M39" s="168">
        <f t="shared" si="7"/>
        <v>11.400359066427288</v>
      </c>
    </row>
    <row r="40" spans="11:13" ht="18" customHeight="1">
      <c r="K40" s="140" t="s">
        <v>719</v>
      </c>
      <c r="L40" s="26">
        <v>64</v>
      </c>
      <c r="M40" s="168">
        <f t="shared" si="7"/>
        <v>5.7450628366247756</v>
      </c>
    </row>
    <row r="41" spans="11:13" ht="18" customHeight="1">
      <c r="K41" s="140" t="s">
        <v>720</v>
      </c>
      <c r="L41" s="26">
        <v>57</v>
      </c>
      <c r="M41" s="168">
        <f t="shared" si="7"/>
        <v>5.1166965888689404</v>
      </c>
    </row>
    <row r="42" spans="11:13" ht="18" customHeight="1">
      <c r="K42" s="140" t="s">
        <v>653</v>
      </c>
      <c r="L42" s="26">
        <v>60</v>
      </c>
      <c r="M42" s="168">
        <f t="shared" si="7"/>
        <v>5.3859964093357267</v>
      </c>
    </row>
    <row r="43" spans="11:13" ht="18" customHeight="1">
      <c r="K43" s="140" t="s">
        <v>481</v>
      </c>
      <c r="L43" s="26">
        <v>244</v>
      </c>
      <c r="M43" s="168">
        <f t="shared" si="7"/>
        <v>21.903052064631957</v>
      </c>
    </row>
    <row r="44" spans="11:13" ht="18" customHeight="1">
      <c r="K44" s="140" t="s">
        <v>147</v>
      </c>
      <c r="L44" s="26">
        <v>1</v>
      </c>
      <c r="M44" s="168">
        <f t="shared" si="7"/>
        <v>8.9766606822262118E-2</v>
      </c>
    </row>
    <row r="45" spans="11:13" ht="18" customHeight="1">
      <c r="K45" s="149" t="s">
        <v>482</v>
      </c>
      <c r="L45" s="34">
        <f>SUM(L30:L44)</f>
        <v>1114</v>
      </c>
      <c r="M45" s="169">
        <v>100</v>
      </c>
    </row>
    <row r="46" spans="11:13" ht="18" customHeight="1"/>
    <row r="47" spans="11:13" ht="18" customHeight="1"/>
    <row r="48" spans="1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5　本人の世帯について</oddHeader>
    <oddFooter>&amp;C&amp;"HG丸ｺﾞｼｯｸM-PRO,標準"&amp;10&amp;P　/　3　(問5-6)</oddFooter>
  </headerFooter>
  <colBreaks count="2" manualBreakCount="2">
    <brk id="9" max="1048575" man="1"/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2">
    <tabColor rgb="FF00B050"/>
  </sheetPr>
  <dimension ref="B1:D301"/>
  <sheetViews>
    <sheetView zoomScale="70" zoomScaleNormal="70" workbookViewId="0"/>
  </sheetViews>
  <sheetFormatPr defaultRowHeight="13.5"/>
  <cols>
    <col min="2" max="2" width="33.375" style="40" customWidth="1"/>
  </cols>
  <sheetData>
    <row r="1" spans="2:4" ht="18" customHeight="1">
      <c r="B1" s="40" t="s">
        <v>762</v>
      </c>
    </row>
    <row r="2" spans="2:4" ht="18" customHeight="1">
      <c r="D2" s="77"/>
    </row>
    <row r="3" spans="2:4" ht="18" customHeight="1">
      <c r="B3" s="40" t="s">
        <v>758</v>
      </c>
    </row>
    <row r="4" spans="2:4" ht="18" customHeight="1">
      <c r="B4" s="89" t="s">
        <v>478</v>
      </c>
      <c r="C4" s="92" t="s">
        <v>236</v>
      </c>
      <c r="D4" s="86" t="s">
        <v>757</v>
      </c>
    </row>
    <row r="5" spans="2:4" ht="18" customHeight="1">
      <c r="B5" s="40" t="s">
        <v>493</v>
      </c>
      <c r="C5" s="13">
        <v>483</v>
      </c>
      <c r="D5" s="5">
        <v>68.627450980392155</v>
      </c>
    </row>
    <row r="6" spans="2:4" ht="18" customHeight="1">
      <c r="B6" s="40" t="s">
        <v>494</v>
      </c>
      <c r="C6" s="26">
        <v>207</v>
      </c>
      <c r="D6" s="5">
        <f>C6/C8*100</f>
        <v>28.991596638655466</v>
      </c>
    </row>
    <row r="7" spans="2:4" ht="18" customHeight="1">
      <c r="B7" s="40" t="s">
        <v>481</v>
      </c>
      <c r="C7" s="13">
        <v>14</v>
      </c>
      <c r="D7" s="5">
        <v>2.2408963585434174</v>
      </c>
    </row>
    <row r="8" spans="2:4" ht="18" customHeight="1">
      <c r="B8" s="89" t="s">
        <v>482</v>
      </c>
      <c r="C8" s="14">
        <v>714</v>
      </c>
      <c r="D8" s="15">
        <v>100</v>
      </c>
    </row>
    <row r="9" spans="2:4" ht="18" customHeight="1">
      <c r="B9" s="40" t="s">
        <v>478</v>
      </c>
    </row>
    <row r="10" spans="2:4" ht="18" customHeight="1">
      <c r="B10" s="40" t="s">
        <v>495</v>
      </c>
    </row>
    <row r="11" spans="2:4" ht="18" customHeight="1">
      <c r="B11" s="89" t="s">
        <v>290</v>
      </c>
      <c r="C11" s="92" t="s">
        <v>236</v>
      </c>
      <c r="D11" s="86" t="s">
        <v>757</v>
      </c>
    </row>
    <row r="12" spans="2:4" ht="18" customHeight="1">
      <c r="B12" s="40" t="s">
        <v>483</v>
      </c>
      <c r="C12" s="13">
        <v>223</v>
      </c>
      <c r="D12" s="5">
        <v>45.91836734693878</v>
      </c>
    </row>
    <row r="13" spans="2:4" ht="18" customHeight="1">
      <c r="B13" s="40" t="s">
        <v>678</v>
      </c>
      <c r="C13" s="13">
        <v>53</v>
      </c>
      <c r="D13" s="5">
        <v>10.816326530612246</v>
      </c>
    </row>
    <row r="14" spans="2:4" ht="18" customHeight="1">
      <c r="B14" s="40" t="s">
        <v>679</v>
      </c>
      <c r="C14" s="13">
        <v>100</v>
      </c>
      <c r="D14" s="5">
        <v>20.816326530612244</v>
      </c>
    </row>
    <row r="15" spans="2:4" ht="18" customHeight="1">
      <c r="B15" s="40" t="s">
        <v>680</v>
      </c>
      <c r="C15" s="13">
        <v>44</v>
      </c>
      <c r="D15" s="5">
        <v>8.9795918367346932</v>
      </c>
    </row>
    <row r="16" spans="2:4" ht="18" customHeight="1">
      <c r="B16" s="40" t="s">
        <v>681</v>
      </c>
      <c r="C16" s="13">
        <v>24</v>
      </c>
      <c r="D16" s="5">
        <v>4.8979591836734695</v>
      </c>
    </row>
    <row r="17" spans="2:4" ht="18" customHeight="1">
      <c r="B17" s="40" t="s">
        <v>682</v>
      </c>
      <c r="C17" s="13">
        <v>6</v>
      </c>
      <c r="D17" s="5">
        <v>1.2244897959183674</v>
      </c>
    </row>
    <row r="18" spans="2:4" ht="18" customHeight="1">
      <c r="B18" s="40" t="s">
        <v>683</v>
      </c>
      <c r="C18" s="13">
        <v>4</v>
      </c>
      <c r="D18" s="5">
        <v>1.0204081632653061</v>
      </c>
    </row>
    <row r="19" spans="2:4" ht="18" customHeight="1">
      <c r="B19" s="40" t="s">
        <v>684</v>
      </c>
      <c r="C19" s="13">
        <v>3</v>
      </c>
      <c r="D19" s="5">
        <v>0.61224489795918369</v>
      </c>
    </row>
    <row r="20" spans="2:4" ht="18" customHeight="1">
      <c r="B20" s="40" t="s">
        <v>685</v>
      </c>
      <c r="C20" s="13">
        <v>5</v>
      </c>
      <c r="D20" s="5">
        <v>1.2244897959183674</v>
      </c>
    </row>
    <row r="21" spans="2:4" ht="18" customHeight="1">
      <c r="B21" s="40" t="s">
        <v>686</v>
      </c>
      <c r="C21" s="13">
        <v>2</v>
      </c>
      <c r="D21" s="5">
        <v>0.40816326530612246</v>
      </c>
    </row>
    <row r="22" spans="2:4" ht="18" customHeight="1">
      <c r="B22" s="40" t="s">
        <v>687</v>
      </c>
      <c r="C22" s="13">
        <v>10</v>
      </c>
      <c r="D22" s="5">
        <v>2.2448979591836733</v>
      </c>
    </row>
    <row r="23" spans="2:4" ht="18" customHeight="1">
      <c r="B23" s="40" t="s">
        <v>481</v>
      </c>
      <c r="C23" s="13">
        <v>9</v>
      </c>
      <c r="D23" s="5">
        <v>1.8367346938775513</v>
      </c>
    </row>
    <row r="24" spans="2:4" ht="18" customHeight="1">
      <c r="B24" s="89" t="s">
        <v>482</v>
      </c>
      <c r="C24" s="14">
        <v>483</v>
      </c>
      <c r="D24" s="15">
        <v>100</v>
      </c>
    </row>
    <row r="25" spans="2:4" ht="18" customHeight="1">
      <c r="B25" s="87" t="s">
        <v>478</v>
      </c>
      <c r="C25" s="3"/>
      <c r="D25" s="18"/>
    </row>
    <row r="26" spans="2:4" ht="18" customHeight="1">
      <c r="B26" s="104" t="s">
        <v>478</v>
      </c>
      <c r="C26" s="107" t="s">
        <v>290</v>
      </c>
    </row>
    <row r="27" spans="2:4" ht="18" customHeight="1">
      <c r="B27" s="102" t="s">
        <v>489</v>
      </c>
      <c r="C27" s="4">
        <v>4602</v>
      </c>
    </row>
    <row r="28" spans="2:4" ht="18" customHeight="1">
      <c r="B28" s="40" t="s">
        <v>490</v>
      </c>
      <c r="C28" s="8">
        <v>14762</v>
      </c>
    </row>
    <row r="29" spans="2:4" ht="18" customHeight="1">
      <c r="B29" s="40" t="s">
        <v>491</v>
      </c>
      <c r="C29" s="8">
        <v>8691</v>
      </c>
    </row>
    <row r="30" spans="2:4" ht="18" customHeight="1">
      <c r="B30" s="103" t="s">
        <v>492</v>
      </c>
      <c r="C30" s="9">
        <v>19407</v>
      </c>
    </row>
    <row r="31" spans="2:4" ht="18" customHeight="1">
      <c r="B31" s="40" t="s">
        <v>478</v>
      </c>
    </row>
    <row r="32" spans="2:4" ht="18" customHeight="1"/>
    <row r="33" spans="2:4" ht="18" customHeight="1">
      <c r="B33" s="40" t="s">
        <v>496</v>
      </c>
    </row>
    <row r="34" spans="2:4" ht="18" customHeight="1">
      <c r="B34" s="89" t="s">
        <v>497</v>
      </c>
      <c r="C34" s="92" t="s">
        <v>236</v>
      </c>
      <c r="D34" s="86" t="s">
        <v>757</v>
      </c>
    </row>
    <row r="35" spans="2:4" ht="18" customHeight="1">
      <c r="B35" s="40" t="s">
        <v>498</v>
      </c>
      <c r="C35" s="13">
        <v>188</v>
      </c>
      <c r="D35" s="5">
        <v>38.571428571428577</v>
      </c>
    </row>
    <row r="36" spans="2:4" ht="18" customHeight="1">
      <c r="B36" s="40" t="s">
        <v>499</v>
      </c>
      <c r="C36" s="13">
        <v>109</v>
      </c>
      <c r="D36" s="5">
        <v>22.653061224489797</v>
      </c>
    </row>
    <row r="37" spans="2:4" ht="18" customHeight="1">
      <c r="B37" s="40" t="s">
        <v>500</v>
      </c>
      <c r="C37" s="13">
        <v>45</v>
      </c>
      <c r="D37" s="5">
        <v>9.387755102040817</v>
      </c>
    </row>
    <row r="38" spans="2:4" ht="18" customHeight="1">
      <c r="B38" s="40" t="s">
        <v>501</v>
      </c>
      <c r="C38" s="13">
        <v>39</v>
      </c>
      <c r="D38" s="5">
        <v>7.9591836734693873</v>
      </c>
    </row>
    <row r="39" spans="2:4" ht="18" customHeight="1">
      <c r="B39" s="40" t="s">
        <v>759</v>
      </c>
      <c r="C39" s="13">
        <v>53</v>
      </c>
      <c r="D39" s="5">
        <v>11.020408163265307</v>
      </c>
    </row>
    <row r="40" spans="2:4" ht="18" customHeight="1">
      <c r="B40" s="40" t="s">
        <v>760</v>
      </c>
      <c r="C40" s="13">
        <v>20</v>
      </c>
      <c r="D40" s="5">
        <v>4.0816326530612246</v>
      </c>
    </row>
    <row r="41" spans="2:4" ht="18" customHeight="1">
      <c r="B41" s="40" t="s">
        <v>761</v>
      </c>
      <c r="C41" s="13">
        <v>10</v>
      </c>
      <c r="D41" s="5">
        <v>2.0408163265306123</v>
      </c>
    </row>
    <row r="42" spans="2:4" ht="18" customHeight="1">
      <c r="B42" s="40" t="s">
        <v>744</v>
      </c>
      <c r="C42" s="13">
        <v>8</v>
      </c>
      <c r="D42" s="5">
        <v>1.6326530612244898</v>
      </c>
    </row>
    <row r="43" spans="2:4" ht="18" customHeight="1">
      <c r="B43" s="40" t="s">
        <v>481</v>
      </c>
      <c r="C43" s="13">
        <v>9</v>
      </c>
      <c r="D43" s="5">
        <v>2.0408163265306123</v>
      </c>
    </row>
    <row r="44" spans="2:4" ht="18" customHeight="1">
      <c r="B44" s="40" t="s">
        <v>484</v>
      </c>
      <c r="C44" s="13">
        <v>2</v>
      </c>
      <c r="D44" s="5">
        <v>0.61224489795918369</v>
      </c>
    </row>
    <row r="45" spans="2:4" ht="18" customHeight="1">
      <c r="B45" s="89" t="s">
        <v>482</v>
      </c>
      <c r="C45" s="14">
        <v>483</v>
      </c>
      <c r="D45" s="15">
        <v>100</v>
      </c>
    </row>
    <row r="46" spans="2:4" ht="18" customHeight="1">
      <c r="B46" s="87" t="s">
        <v>478</v>
      </c>
      <c r="C46" s="3"/>
      <c r="D46" s="18"/>
    </row>
    <row r="47" spans="2:4" ht="18" customHeight="1">
      <c r="B47" s="104" t="s">
        <v>478</v>
      </c>
      <c r="C47" s="107" t="s">
        <v>291</v>
      </c>
    </row>
    <row r="48" spans="2:4" ht="18" customHeight="1">
      <c r="B48" s="102" t="s">
        <v>502</v>
      </c>
      <c r="C48" s="4">
        <v>3.41</v>
      </c>
    </row>
    <row r="49" spans="2:3" ht="18" customHeight="1">
      <c r="B49" s="103" t="s">
        <v>503</v>
      </c>
      <c r="C49" s="9">
        <v>4.29</v>
      </c>
    </row>
    <row r="50" spans="2:3" ht="18" customHeight="1"/>
    <row r="51" spans="2:3" ht="18" customHeight="1"/>
    <row r="52" spans="2:3" ht="18" customHeight="1"/>
    <row r="53" spans="2:3" ht="18" customHeight="1"/>
    <row r="54" spans="2:3" ht="18" customHeight="1"/>
    <row r="55" spans="2:3" ht="18" customHeight="1"/>
    <row r="56" spans="2:3" ht="18" customHeight="1"/>
    <row r="57" spans="2:3" ht="18" customHeight="1"/>
    <row r="58" spans="2:3" ht="18" customHeight="1"/>
    <row r="59" spans="2:3" ht="18" customHeight="1"/>
    <row r="60" spans="2:3" ht="18" customHeight="1"/>
    <row r="61" spans="2:3" ht="18" customHeight="1"/>
    <row r="62" spans="2:3" ht="18" customHeight="1"/>
    <row r="63" spans="2:3" ht="18" customHeight="1"/>
    <row r="64" spans="2:3" ht="18" customHeight="1">
      <c r="B64"/>
    </row>
    <row r="65" spans="2:2" ht="18" customHeight="1">
      <c r="B65"/>
    </row>
    <row r="66" spans="2:2" ht="18" customHeight="1">
      <c r="B66"/>
    </row>
    <row r="67" spans="2:2" ht="18" customHeight="1">
      <c r="B67"/>
    </row>
    <row r="68" spans="2:2" ht="18" customHeight="1">
      <c r="B68"/>
    </row>
    <row r="69" spans="2:2" ht="18" customHeight="1">
      <c r="B69"/>
    </row>
    <row r="70" spans="2:2" ht="18" customHeight="1">
      <c r="B70"/>
    </row>
    <row r="71" spans="2:2" ht="18" customHeight="1">
      <c r="B71"/>
    </row>
    <row r="72" spans="2:2" ht="18" customHeight="1">
      <c r="B72"/>
    </row>
    <row r="73" spans="2:2" ht="18" customHeight="1">
      <c r="B73"/>
    </row>
    <row r="74" spans="2:2" ht="18" customHeight="1">
      <c r="B74"/>
    </row>
    <row r="75" spans="2:2" ht="18" customHeight="1">
      <c r="B75"/>
    </row>
    <row r="76" spans="2:2" ht="18" customHeight="1">
      <c r="B76"/>
    </row>
    <row r="77" spans="2:2" ht="18" customHeight="1">
      <c r="B77"/>
    </row>
    <row r="78" spans="2:2" ht="18" customHeight="1">
      <c r="B78"/>
    </row>
    <row r="79" spans="2:2" ht="18" customHeight="1">
      <c r="B79"/>
    </row>
    <row r="80" spans="2:2" ht="18" customHeight="1">
      <c r="B80"/>
    </row>
    <row r="81" spans="2:2" ht="18" customHeight="1">
      <c r="B81"/>
    </row>
    <row r="82" spans="2:2" ht="18" customHeight="1">
      <c r="B82"/>
    </row>
    <row r="83" spans="2:2" ht="18" customHeight="1">
      <c r="B83"/>
    </row>
    <row r="84" spans="2:2" ht="18" customHeight="1">
      <c r="B84"/>
    </row>
    <row r="85" spans="2:2" ht="18" customHeight="1">
      <c r="B85"/>
    </row>
    <row r="86" spans="2:2" ht="18" customHeight="1">
      <c r="B86"/>
    </row>
    <row r="87" spans="2:2" ht="18" customHeight="1">
      <c r="B87"/>
    </row>
    <row r="88" spans="2:2" ht="18" customHeight="1">
      <c r="B88"/>
    </row>
    <row r="89" spans="2:2" ht="18" customHeight="1">
      <c r="B89"/>
    </row>
    <row r="90" spans="2:2" ht="18" customHeight="1">
      <c r="B90"/>
    </row>
    <row r="91" spans="2:2" ht="18" customHeight="1">
      <c r="B91"/>
    </row>
    <row r="92" spans="2:2" ht="18" customHeight="1">
      <c r="B92"/>
    </row>
    <row r="93" spans="2:2" ht="18" customHeight="1">
      <c r="B93"/>
    </row>
    <row r="94" spans="2:2" ht="18" customHeight="1">
      <c r="B94"/>
    </row>
    <row r="95" spans="2:2" ht="18" customHeight="1">
      <c r="B95"/>
    </row>
    <row r="96" spans="2:2" ht="18" customHeight="1">
      <c r="B96"/>
    </row>
    <row r="97" spans="2:2" ht="18" customHeight="1">
      <c r="B97"/>
    </row>
    <row r="98" spans="2:2" ht="18" customHeight="1">
      <c r="B98"/>
    </row>
    <row r="99" spans="2:2" ht="18" customHeight="1">
      <c r="B99"/>
    </row>
    <row r="100" spans="2:2" ht="18" customHeight="1">
      <c r="B100"/>
    </row>
    <row r="101" spans="2:2" ht="18" customHeight="1">
      <c r="B101"/>
    </row>
    <row r="102" spans="2:2" ht="18" customHeight="1">
      <c r="B102"/>
    </row>
    <row r="103" spans="2:2" ht="18" customHeight="1">
      <c r="B103"/>
    </row>
    <row r="104" spans="2:2" ht="18" customHeight="1">
      <c r="B104"/>
    </row>
    <row r="105" spans="2:2" ht="18" customHeight="1">
      <c r="B105"/>
    </row>
    <row r="106" spans="2:2" ht="18" customHeight="1">
      <c r="B106"/>
    </row>
    <row r="107" spans="2:2" ht="18" customHeight="1">
      <c r="B107"/>
    </row>
    <row r="108" spans="2:2" ht="18" customHeight="1">
      <c r="B108"/>
    </row>
    <row r="109" spans="2:2" ht="18" customHeight="1">
      <c r="B109"/>
    </row>
    <row r="110" spans="2:2" ht="18" customHeight="1">
      <c r="B110"/>
    </row>
    <row r="111" spans="2:2" ht="18" customHeight="1">
      <c r="B111"/>
    </row>
    <row r="112" spans="2:2" ht="18" customHeight="1">
      <c r="B112"/>
    </row>
    <row r="113" spans="2:2" ht="18" customHeight="1">
      <c r="B113"/>
    </row>
    <row r="114" spans="2:2" ht="18" customHeight="1">
      <c r="B114"/>
    </row>
    <row r="115" spans="2:2" ht="18" customHeight="1">
      <c r="B115"/>
    </row>
    <row r="116" spans="2:2" ht="18" customHeight="1">
      <c r="B116"/>
    </row>
    <row r="117" spans="2:2" ht="18" customHeight="1">
      <c r="B117"/>
    </row>
    <row r="118" spans="2:2" ht="18" customHeight="1">
      <c r="B118"/>
    </row>
    <row r="119" spans="2:2" ht="18" customHeight="1">
      <c r="B119"/>
    </row>
    <row r="120" spans="2:2" ht="18" customHeight="1">
      <c r="B120"/>
    </row>
    <row r="121" spans="2:2" ht="18" customHeight="1">
      <c r="B121"/>
    </row>
    <row r="122" spans="2:2" ht="18" customHeight="1">
      <c r="B122"/>
    </row>
    <row r="123" spans="2:2" ht="18" customHeight="1">
      <c r="B123"/>
    </row>
    <row r="124" spans="2:2" ht="18" customHeight="1">
      <c r="B124"/>
    </row>
    <row r="125" spans="2:2" ht="18" customHeight="1">
      <c r="B125"/>
    </row>
    <row r="126" spans="2:2" ht="18" customHeight="1">
      <c r="B126"/>
    </row>
    <row r="127" spans="2:2" ht="18" customHeight="1">
      <c r="B127"/>
    </row>
    <row r="128" spans="2:2" ht="18" customHeight="1">
      <c r="B128"/>
    </row>
    <row r="129" spans="2:2" ht="18" customHeight="1">
      <c r="B129"/>
    </row>
    <row r="130" spans="2:2" ht="18" customHeight="1">
      <c r="B130"/>
    </row>
    <row r="131" spans="2:2" ht="18" customHeight="1">
      <c r="B131"/>
    </row>
    <row r="132" spans="2:2" ht="18" customHeight="1">
      <c r="B132"/>
    </row>
    <row r="133" spans="2:2" ht="18" customHeight="1">
      <c r="B133"/>
    </row>
    <row r="134" spans="2:2" ht="18" customHeight="1">
      <c r="B134"/>
    </row>
    <row r="135" spans="2:2" ht="18" customHeight="1">
      <c r="B135"/>
    </row>
    <row r="136" spans="2:2" ht="18" customHeight="1">
      <c r="B136"/>
    </row>
    <row r="137" spans="2:2" ht="18" customHeight="1">
      <c r="B137"/>
    </row>
    <row r="138" spans="2:2" ht="18" customHeight="1">
      <c r="B138"/>
    </row>
    <row r="139" spans="2:2" ht="18" customHeight="1">
      <c r="B139"/>
    </row>
    <row r="140" spans="2:2" ht="18" customHeight="1">
      <c r="B140"/>
    </row>
    <row r="141" spans="2:2" ht="18" customHeight="1">
      <c r="B141"/>
    </row>
    <row r="142" spans="2:2" ht="18" customHeight="1">
      <c r="B142"/>
    </row>
    <row r="143" spans="2:2" ht="18" customHeight="1">
      <c r="B143"/>
    </row>
    <row r="144" spans="2:2" ht="18" customHeight="1">
      <c r="B144"/>
    </row>
    <row r="145" spans="2:2" ht="18" customHeight="1">
      <c r="B145"/>
    </row>
    <row r="146" spans="2:2" ht="18" customHeight="1">
      <c r="B146"/>
    </row>
    <row r="147" spans="2:2" ht="18" customHeight="1">
      <c r="B147"/>
    </row>
    <row r="148" spans="2:2" ht="18" customHeight="1">
      <c r="B148"/>
    </row>
    <row r="149" spans="2:2" ht="18" customHeight="1">
      <c r="B149"/>
    </row>
    <row r="150" spans="2:2" ht="18" customHeight="1">
      <c r="B150"/>
    </row>
    <row r="151" spans="2:2" ht="18" customHeight="1">
      <c r="B151"/>
    </row>
    <row r="152" spans="2:2" ht="18" customHeight="1">
      <c r="B152"/>
    </row>
    <row r="153" spans="2:2" ht="18" customHeight="1">
      <c r="B153"/>
    </row>
    <row r="154" spans="2:2" ht="18" customHeight="1">
      <c r="B154"/>
    </row>
    <row r="155" spans="2:2" ht="18" customHeight="1">
      <c r="B155"/>
    </row>
    <row r="156" spans="2:2" ht="18" customHeight="1">
      <c r="B156"/>
    </row>
    <row r="157" spans="2:2" ht="18" customHeight="1">
      <c r="B157"/>
    </row>
    <row r="158" spans="2:2" ht="18" customHeight="1">
      <c r="B158"/>
    </row>
    <row r="159" spans="2:2" ht="18" customHeight="1">
      <c r="B159"/>
    </row>
    <row r="160" spans="2:2" ht="18" customHeight="1">
      <c r="B160"/>
    </row>
    <row r="161" spans="2:2" ht="18" customHeight="1">
      <c r="B161"/>
    </row>
    <row r="162" spans="2:2" ht="18" customHeight="1">
      <c r="B162"/>
    </row>
    <row r="163" spans="2:2" ht="18" customHeight="1">
      <c r="B163"/>
    </row>
    <row r="164" spans="2:2" ht="18" customHeight="1">
      <c r="B164"/>
    </row>
    <row r="165" spans="2:2" ht="18" customHeight="1">
      <c r="B165"/>
    </row>
    <row r="166" spans="2:2" ht="18" customHeight="1">
      <c r="B166"/>
    </row>
    <row r="167" spans="2:2" ht="18" customHeight="1">
      <c r="B167"/>
    </row>
    <row r="168" spans="2:2" ht="18" customHeight="1">
      <c r="B168"/>
    </row>
    <row r="169" spans="2:2" ht="18" customHeight="1">
      <c r="B169"/>
    </row>
    <row r="170" spans="2:2" ht="18" customHeight="1">
      <c r="B170"/>
    </row>
    <row r="171" spans="2:2" ht="18" customHeight="1">
      <c r="B171"/>
    </row>
    <row r="172" spans="2:2" ht="18" customHeight="1">
      <c r="B172"/>
    </row>
    <row r="173" spans="2:2" ht="18" customHeight="1">
      <c r="B173"/>
    </row>
    <row r="174" spans="2:2" ht="18" customHeight="1">
      <c r="B174"/>
    </row>
    <row r="175" spans="2:2" ht="18" customHeight="1">
      <c r="B175"/>
    </row>
    <row r="176" spans="2:2" ht="18" customHeight="1">
      <c r="B176"/>
    </row>
    <row r="177" spans="2:2" ht="18" customHeight="1">
      <c r="B177"/>
    </row>
    <row r="178" spans="2:2" ht="18" customHeight="1">
      <c r="B178"/>
    </row>
    <row r="179" spans="2:2" ht="18" customHeight="1">
      <c r="B179"/>
    </row>
    <row r="180" spans="2:2" ht="18" customHeight="1">
      <c r="B180"/>
    </row>
    <row r="181" spans="2:2" ht="18" customHeight="1">
      <c r="B181"/>
    </row>
    <row r="182" spans="2:2" ht="18" customHeight="1">
      <c r="B182"/>
    </row>
    <row r="183" spans="2:2" ht="18" customHeight="1">
      <c r="B183"/>
    </row>
    <row r="184" spans="2:2" ht="18" customHeight="1">
      <c r="B184"/>
    </row>
    <row r="185" spans="2:2" ht="18" customHeight="1">
      <c r="B185"/>
    </row>
    <row r="186" spans="2:2" ht="18" customHeight="1">
      <c r="B186"/>
    </row>
    <row r="187" spans="2:2" ht="18" customHeight="1">
      <c r="B187"/>
    </row>
    <row r="188" spans="2:2" ht="18" customHeight="1">
      <c r="B188"/>
    </row>
    <row r="189" spans="2:2" ht="18" customHeight="1">
      <c r="B189"/>
    </row>
    <row r="190" spans="2:2" ht="18" customHeight="1">
      <c r="B190"/>
    </row>
    <row r="191" spans="2:2" ht="18" customHeight="1">
      <c r="B191"/>
    </row>
    <row r="192" spans="2:2" ht="18" customHeight="1">
      <c r="B192"/>
    </row>
    <row r="193" spans="2:2" ht="18" customHeight="1">
      <c r="B193"/>
    </row>
    <row r="194" spans="2:2" ht="18" customHeight="1">
      <c r="B194"/>
    </row>
    <row r="195" spans="2:2" ht="18" customHeight="1">
      <c r="B195"/>
    </row>
    <row r="196" spans="2:2" ht="18" customHeight="1">
      <c r="B196"/>
    </row>
    <row r="197" spans="2:2" ht="18" customHeight="1">
      <c r="B197"/>
    </row>
    <row r="198" spans="2:2" ht="18" customHeight="1">
      <c r="B198"/>
    </row>
    <row r="199" spans="2:2" ht="18" customHeight="1">
      <c r="B199"/>
    </row>
    <row r="200" spans="2:2" ht="18" customHeight="1">
      <c r="B200"/>
    </row>
    <row r="201" spans="2:2" ht="18" customHeight="1">
      <c r="B201"/>
    </row>
    <row r="202" spans="2:2" ht="18" customHeight="1">
      <c r="B202"/>
    </row>
    <row r="203" spans="2:2" ht="18" customHeight="1">
      <c r="B203"/>
    </row>
    <row r="204" spans="2:2" ht="18" customHeight="1">
      <c r="B204"/>
    </row>
    <row r="205" spans="2:2" ht="18" customHeight="1">
      <c r="B205"/>
    </row>
    <row r="206" spans="2:2" ht="18" customHeight="1">
      <c r="B206"/>
    </row>
    <row r="207" spans="2:2" ht="18" customHeight="1">
      <c r="B207"/>
    </row>
    <row r="208" spans="2:2" ht="18" customHeight="1">
      <c r="B208"/>
    </row>
    <row r="209" spans="2:2" ht="18" customHeight="1">
      <c r="B209"/>
    </row>
    <row r="210" spans="2:2" ht="18" customHeight="1">
      <c r="B210"/>
    </row>
    <row r="211" spans="2:2" ht="18" customHeight="1">
      <c r="B211"/>
    </row>
    <row r="212" spans="2:2" ht="18" customHeight="1">
      <c r="B212"/>
    </row>
    <row r="213" spans="2:2" ht="18" customHeight="1">
      <c r="B213"/>
    </row>
    <row r="214" spans="2:2" ht="18" customHeight="1">
      <c r="B214"/>
    </row>
    <row r="215" spans="2:2" ht="18" customHeight="1">
      <c r="B215"/>
    </row>
    <row r="216" spans="2:2" ht="18" customHeight="1">
      <c r="B216"/>
    </row>
    <row r="217" spans="2:2" ht="18" customHeight="1">
      <c r="B217"/>
    </row>
    <row r="218" spans="2:2" ht="18" customHeight="1">
      <c r="B218"/>
    </row>
    <row r="219" spans="2:2" ht="18" customHeight="1">
      <c r="B219"/>
    </row>
    <row r="220" spans="2:2" ht="18" customHeight="1">
      <c r="B220"/>
    </row>
    <row r="221" spans="2:2" ht="18" customHeight="1">
      <c r="B221"/>
    </row>
    <row r="222" spans="2:2" ht="18" customHeight="1">
      <c r="B222"/>
    </row>
    <row r="223" spans="2:2" ht="18" customHeight="1">
      <c r="B223"/>
    </row>
    <row r="224" spans="2:2" ht="18" customHeight="1">
      <c r="B224"/>
    </row>
    <row r="225" spans="2:2" ht="18" customHeight="1">
      <c r="B225"/>
    </row>
    <row r="226" spans="2:2" ht="18" customHeight="1">
      <c r="B226"/>
    </row>
    <row r="227" spans="2:2" ht="18" customHeight="1">
      <c r="B227"/>
    </row>
    <row r="228" spans="2:2" ht="18" customHeight="1">
      <c r="B228"/>
    </row>
    <row r="229" spans="2:2" ht="18" customHeight="1">
      <c r="B229"/>
    </row>
    <row r="230" spans="2:2" ht="18" customHeight="1">
      <c r="B230"/>
    </row>
    <row r="231" spans="2:2" ht="18" customHeight="1">
      <c r="B231"/>
    </row>
    <row r="232" spans="2:2" ht="18" customHeight="1">
      <c r="B232"/>
    </row>
    <row r="233" spans="2:2" ht="18" customHeight="1">
      <c r="B233"/>
    </row>
    <row r="234" spans="2:2" ht="18" customHeight="1">
      <c r="B234"/>
    </row>
    <row r="235" spans="2:2" ht="18" customHeight="1">
      <c r="B235"/>
    </row>
    <row r="236" spans="2:2" ht="18" customHeight="1">
      <c r="B236"/>
    </row>
    <row r="237" spans="2:2" ht="18" customHeight="1">
      <c r="B237"/>
    </row>
    <row r="238" spans="2:2" ht="18" customHeight="1">
      <c r="B238"/>
    </row>
    <row r="239" spans="2:2" ht="18" customHeight="1">
      <c r="B239"/>
    </row>
    <row r="240" spans="2:2" ht="18" customHeight="1">
      <c r="B240"/>
    </row>
    <row r="241" spans="2:2" ht="18" customHeight="1">
      <c r="B241"/>
    </row>
    <row r="242" spans="2:2" ht="18" customHeight="1">
      <c r="B242"/>
    </row>
    <row r="243" spans="2:2" ht="18" customHeight="1">
      <c r="B243"/>
    </row>
    <row r="244" spans="2:2" ht="18" customHeight="1">
      <c r="B244"/>
    </row>
    <row r="245" spans="2:2" ht="18" customHeight="1">
      <c r="B245"/>
    </row>
    <row r="246" spans="2:2" ht="18" customHeight="1">
      <c r="B246"/>
    </row>
    <row r="247" spans="2:2" ht="18" customHeight="1">
      <c r="B247"/>
    </row>
    <row r="248" spans="2:2" ht="18" customHeight="1">
      <c r="B248"/>
    </row>
    <row r="249" spans="2:2" ht="18" customHeight="1">
      <c r="B249"/>
    </row>
    <row r="250" spans="2:2" ht="18" customHeight="1">
      <c r="B250"/>
    </row>
    <row r="251" spans="2:2" ht="18" customHeight="1">
      <c r="B251"/>
    </row>
    <row r="252" spans="2:2" ht="18" customHeight="1">
      <c r="B252"/>
    </row>
    <row r="253" spans="2:2" ht="18" customHeight="1">
      <c r="B253"/>
    </row>
    <row r="254" spans="2:2" ht="18" customHeight="1">
      <c r="B254"/>
    </row>
    <row r="255" spans="2:2" ht="18" customHeight="1">
      <c r="B255"/>
    </row>
    <row r="256" spans="2:2" ht="18" customHeight="1">
      <c r="B256"/>
    </row>
    <row r="257" spans="2:2" ht="18" customHeight="1">
      <c r="B257"/>
    </row>
    <row r="258" spans="2:2" ht="18" customHeight="1">
      <c r="B258"/>
    </row>
    <row r="259" spans="2:2" ht="18" customHeight="1">
      <c r="B259"/>
    </row>
    <row r="260" spans="2:2" ht="18" customHeight="1">
      <c r="B260"/>
    </row>
    <row r="261" spans="2:2" ht="18" customHeight="1">
      <c r="B261"/>
    </row>
    <row r="262" spans="2:2" ht="18" customHeight="1">
      <c r="B262"/>
    </row>
    <row r="263" spans="2:2" ht="18" customHeight="1">
      <c r="B263"/>
    </row>
    <row r="264" spans="2:2" ht="18" customHeight="1">
      <c r="B264"/>
    </row>
    <row r="265" spans="2:2" ht="18" customHeight="1">
      <c r="B265"/>
    </row>
    <row r="266" spans="2:2" ht="18" customHeight="1">
      <c r="B266"/>
    </row>
    <row r="267" spans="2:2" ht="18" customHeight="1">
      <c r="B267"/>
    </row>
    <row r="268" spans="2:2" ht="18" customHeight="1">
      <c r="B268"/>
    </row>
    <row r="269" spans="2:2" ht="18" customHeight="1">
      <c r="B269"/>
    </row>
    <row r="270" spans="2:2" ht="18" customHeight="1">
      <c r="B270"/>
    </row>
    <row r="271" spans="2:2" ht="18" customHeight="1">
      <c r="B271"/>
    </row>
    <row r="272" spans="2:2" ht="18" customHeight="1">
      <c r="B272"/>
    </row>
    <row r="273" spans="2:2" ht="18" customHeight="1">
      <c r="B273"/>
    </row>
    <row r="274" spans="2:2" ht="18" customHeight="1">
      <c r="B274"/>
    </row>
    <row r="275" spans="2:2" ht="18" customHeight="1">
      <c r="B275"/>
    </row>
    <row r="276" spans="2:2" ht="18" customHeight="1">
      <c r="B276"/>
    </row>
    <row r="277" spans="2:2" ht="18" customHeight="1">
      <c r="B277"/>
    </row>
    <row r="278" spans="2:2" ht="18" customHeight="1">
      <c r="B278"/>
    </row>
    <row r="279" spans="2:2" ht="18" customHeight="1">
      <c r="B279"/>
    </row>
    <row r="280" spans="2:2" ht="18" customHeight="1">
      <c r="B280"/>
    </row>
    <row r="281" spans="2:2" ht="18" customHeight="1">
      <c r="B281"/>
    </row>
    <row r="282" spans="2:2" ht="18" customHeight="1">
      <c r="B282"/>
    </row>
    <row r="283" spans="2:2" ht="18" customHeight="1">
      <c r="B283"/>
    </row>
    <row r="284" spans="2:2" ht="18" customHeight="1">
      <c r="B284"/>
    </row>
    <row r="285" spans="2:2" ht="18" customHeight="1">
      <c r="B285"/>
    </row>
    <row r="286" spans="2:2" ht="18" customHeight="1">
      <c r="B286"/>
    </row>
    <row r="287" spans="2:2" ht="18" customHeight="1">
      <c r="B287"/>
    </row>
    <row r="288" spans="2:2" ht="18" customHeight="1">
      <c r="B288"/>
    </row>
    <row r="289" spans="2:2" ht="18" customHeight="1">
      <c r="B289"/>
    </row>
    <row r="290" spans="2:2" ht="18" customHeight="1">
      <c r="B290"/>
    </row>
    <row r="291" spans="2:2" ht="18" customHeight="1">
      <c r="B291"/>
    </row>
    <row r="292" spans="2:2" ht="18" customHeight="1">
      <c r="B292"/>
    </row>
    <row r="293" spans="2:2" ht="18" customHeight="1">
      <c r="B293"/>
    </row>
    <row r="294" spans="2:2" ht="18" customHeight="1">
      <c r="B294"/>
    </row>
    <row r="295" spans="2:2" ht="18" customHeight="1">
      <c r="B295"/>
    </row>
    <row r="296" spans="2:2" ht="18" customHeight="1">
      <c r="B296"/>
    </row>
    <row r="297" spans="2:2" ht="18" customHeight="1">
      <c r="B297"/>
    </row>
    <row r="298" spans="2:2" ht="18" customHeight="1">
      <c r="B298"/>
    </row>
    <row r="299" spans="2:2" ht="18" customHeight="1">
      <c r="B299"/>
    </row>
    <row r="300" spans="2:2" ht="18" customHeight="1">
      <c r="B300"/>
    </row>
    <row r="301" spans="2:2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1　日常活動と障害について</oddHeader>
    <oddFooter>&amp;C&amp;"HG丸ｺﾞｼｯｸM-PRO,標準"&amp;10&amp;P 　/　2　(問1-3)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7">
    <tabColor rgb="FF00B050"/>
  </sheetPr>
  <dimension ref="A1:G295"/>
  <sheetViews>
    <sheetView zoomScale="70" zoomScaleNormal="70" zoomScaleSheetLayoutView="40" workbookViewId="0"/>
  </sheetViews>
  <sheetFormatPr defaultRowHeight="13.5"/>
  <cols>
    <col min="1" max="1" width="24.625" style="40" customWidth="1"/>
    <col min="4" max="4" width="4.625" style="3" customWidth="1"/>
    <col min="5" max="5" width="24.625" style="87" customWidth="1"/>
    <col min="6" max="7" width="9" style="3"/>
  </cols>
  <sheetData>
    <row r="1" spans="1:7" ht="15.95" customHeight="1">
      <c r="A1" s="40" t="s">
        <v>624</v>
      </c>
    </row>
    <row r="2" spans="1:7" ht="15.95" customHeight="1">
      <c r="A2" s="40" t="s">
        <v>478</v>
      </c>
    </row>
    <row r="3" spans="1:7" ht="15.95" customHeight="1">
      <c r="A3" s="40" t="s">
        <v>504</v>
      </c>
    </row>
    <row r="4" spans="1:7" ht="8.1" customHeight="1">
      <c r="A4" s="40" t="s">
        <v>478</v>
      </c>
    </row>
    <row r="5" spans="1:7" ht="15.95" customHeight="1">
      <c r="A5" s="40" t="s">
        <v>516</v>
      </c>
      <c r="E5" s="40" t="s">
        <v>506</v>
      </c>
      <c r="F5"/>
      <c r="G5"/>
    </row>
    <row r="6" spans="1:7" s="40" customFormat="1" ht="15.95" customHeight="1">
      <c r="A6" s="89" t="s">
        <v>114</v>
      </c>
      <c r="B6" s="92" t="s">
        <v>109</v>
      </c>
      <c r="C6" s="86" t="s">
        <v>757</v>
      </c>
      <c r="D6" s="87"/>
      <c r="E6" s="89" t="s">
        <v>114</v>
      </c>
      <c r="F6" s="92" t="s">
        <v>109</v>
      </c>
      <c r="G6" s="112" t="s">
        <v>757</v>
      </c>
    </row>
    <row r="7" spans="1:7" ht="15.95" customHeight="1">
      <c r="A7" s="40" t="s">
        <v>505</v>
      </c>
      <c r="B7" s="13">
        <v>591</v>
      </c>
      <c r="C7" s="5">
        <f>B7/704*100</f>
        <v>83.94886363636364</v>
      </c>
      <c r="E7" s="40" t="s">
        <v>505</v>
      </c>
      <c r="F7" s="13">
        <v>148</v>
      </c>
      <c r="G7" s="5">
        <f>F7/704*100</f>
        <v>21.022727272727273</v>
      </c>
    </row>
    <row r="8" spans="1:7" ht="15.95" customHeight="1">
      <c r="A8" s="40" t="s">
        <v>664</v>
      </c>
      <c r="B8" s="13">
        <v>2</v>
      </c>
      <c r="C8" s="5">
        <f t="shared" ref="C8:C13" si="0">B8/704*100</f>
        <v>0.28409090909090912</v>
      </c>
      <c r="E8" s="40" t="s">
        <v>664</v>
      </c>
      <c r="F8" s="13">
        <v>26</v>
      </c>
      <c r="G8" s="5">
        <f t="shared" ref="G8:G17" si="1">F8/704*100</f>
        <v>3.6931818181818183</v>
      </c>
    </row>
    <row r="9" spans="1:7" ht="15.95" customHeight="1">
      <c r="A9" s="40" t="s">
        <v>665</v>
      </c>
      <c r="B9" s="13">
        <v>4</v>
      </c>
      <c r="C9" s="5">
        <f t="shared" si="0"/>
        <v>0.56818181818181823</v>
      </c>
      <c r="E9" s="40" t="s">
        <v>665</v>
      </c>
      <c r="F9" s="13">
        <v>73</v>
      </c>
      <c r="G9" s="5">
        <f t="shared" si="1"/>
        <v>10.369318181818182</v>
      </c>
    </row>
    <row r="10" spans="1:7" ht="15.95" customHeight="1">
      <c r="A10" s="40" t="s">
        <v>666</v>
      </c>
      <c r="B10" s="13">
        <v>10</v>
      </c>
      <c r="C10" s="5">
        <f t="shared" si="0"/>
        <v>1.4204545454545454</v>
      </c>
      <c r="E10" s="40" t="s">
        <v>666</v>
      </c>
      <c r="F10" s="13">
        <v>97</v>
      </c>
      <c r="G10" s="5">
        <f t="shared" si="1"/>
        <v>13.778409090909092</v>
      </c>
    </row>
    <row r="11" spans="1:7" ht="15.95" customHeight="1">
      <c r="A11" s="40" t="s">
        <v>667</v>
      </c>
      <c r="B11" s="13">
        <v>2</v>
      </c>
      <c r="C11" s="5">
        <f t="shared" si="0"/>
        <v>0.28409090909090912</v>
      </c>
      <c r="E11" s="40" t="s">
        <v>667</v>
      </c>
      <c r="F11" s="13">
        <v>22</v>
      </c>
      <c r="G11" s="5">
        <f t="shared" si="1"/>
        <v>3.125</v>
      </c>
    </row>
    <row r="12" spans="1:7" ht="15.95" customHeight="1">
      <c r="A12" s="40" t="s">
        <v>668</v>
      </c>
      <c r="B12" s="13">
        <v>5</v>
      </c>
      <c r="C12" s="5">
        <f t="shared" si="0"/>
        <v>0.71022727272727271</v>
      </c>
      <c r="E12" s="40" t="s">
        <v>669</v>
      </c>
      <c r="F12" s="13">
        <v>49</v>
      </c>
      <c r="G12" s="5">
        <f t="shared" si="1"/>
        <v>6.9602272727272725</v>
      </c>
    </row>
    <row r="13" spans="1:7" ht="15.95" customHeight="1">
      <c r="A13" s="40" t="s">
        <v>481</v>
      </c>
      <c r="B13" s="13">
        <v>90</v>
      </c>
      <c r="C13" s="5">
        <f t="shared" si="0"/>
        <v>12.784090909090908</v>
      </c>
      <c r="E13" s="40" t="s">
        <v>670</v>
      </c>
      <c r="F13" s="13">
        <v>7</v>
      </c>
      <c r="G13" s="5">
        <f t="shared" si="1"/>
        <v>0.99431818181818177</v>
      </c>
    </row>
    <row r="14" spans="1:7" ht="15.95" customHeight="1">
      <c r="A14" s="89" t="s">
        <v>482</v>
      </c>
      <c r="B14" s="14">
        <v>704</v>
      </c>
      <c r="C14" s="15">
        <v>100</v>
      </c>
      <c r="E14" s="40" t="s">
        <v>671</v>
      </c>
      <c r="F14" s="13">
        <v>7</v>
      </c>
      <c r="G14" s="5">
        <f t="shared" si="1"/>
        <v>0.99431818181818177</v>
      </c>
    </row>
    <row r="15" spans="1:7" ht="15.95" customHeight="1">
      <c r="A15" s="40" t="s">
        <v>478</v>
      </c>
      <c r="E15" s="40" t="s">
        <v>672</v>
      </c>
      <c r="F15" s="13">
        <v>0</v>
      </c>
      <c r="G15" s="5">
        <f t="shared" si="1"/>
        <v>0</v>
      </c>
    </row>
    <row r="16" spans="1:7" ht="15.95" customHeight="1">
      <c r="A16" s="89" t="s">
        <v>478</v>
      </c>
      <c r="B16" s="108" t="s">
        <v>452</v>
      </c>
      <c r="E16" s="40" t="s">
        <v>673</v>
      </c>
      <c r="F16" s="13">
        <v>9</v>
      </c>
      <c r="G16" s="5">
        <f t="shared" si="1"/>
        <v>1.2784090909090911</v>
      </c>
    </row>
    <row r="17" spans="1:7" ht="15.95" customHeight="1">
      <c r="A17" s="40" t="s">
        <v>489</v>
      </c>
      <c r="B17" s="8">
        <v>2.54</v>
      </c>
      <c r="E17" s="40" t="s">
        <v>481</v>
      </c>
      <c r="F17" s="13">
        <v>266</v>
      </c>
      <c r="G17" s="5">
        <f t="shared" si="1"/>
        <v>37.784090909090914</v>
      </c>
    </row>
    <row r="18" spans="1:7" ht="15.95" customHeight="1">
      <c r="A18" s="40" t="s">
        <v>490</v>
      </c>
      <c r="B18" s="8">
        <v>14.34</v>
      </c>
      <c r="E18" s="89" t="s">
        <v>482</v>
      </c>
      <c r="F18" s="14">
        <v>704</v>
      </c>
      <c r="G18" s="15">
        <v>100</v>
      </c>
    </row>
    <row r="19" spans="1:7" ht="15.95" customHeight="1">
      <c r="A19" s="40" t="s">
        <v>491</v>
      </c>
      <c r="B19" s="8">
        <v>67.7</v>
      </c>
      <c r="E19" s="40" t="s">
        <v>478</v>
      </c>
      <c r="F19"/>
      <c r="G19"/>
    </row>
    <row r="20" spans="1:7" ht="15.95" customHeight="1">
      <c r="A20" s="103" t="s">
        <v>492</v>
      </c>
      <c r="B20" s="9">
        <v>33.44</v>
      </c>
      <c r="E20" s="89" t="s">
        <v>478</v>
      </c>
      <c r="F20" s="108" t="s">
        <v>452</v>
      </c>
      <c r="G20"/>
    </row>
    <row r="21" spans="1:7" ht="15.95" customHeight="1">
      <c r="A21" s="40" t="s">
        <v>478</v>
      </c>
      <c r="E21" s="40" t="s">
        <v>489</v>
      </c>
      <c r="F21" s="8">
        <v>48.97</v>
      </c>
      <c r="G21"/>
    </row>
    <row r="22" spans="1:7" ht="15.95" customHeight="1">
      <c r="A22" s="40" t="s">
        <v>478</v>
      </c>
      <c r="E22" s="40" t="s">
        <v>490</v>
      </c>
      <c r="F22" s="8">
        <v>58.75</v>
      </c>
      <c r="G22"/>
    </row>
    <row r="23" spans="1:7" ht="15.95" customHeight="1">
      <c r="E23" s="40" t="s">
        <v>491</v>
      </c>
      <c r="F23" s="8">
        <v>73.97</v>
      </c>
      <c r="G23"/>
    </row>
    <row r="24" spans="1:7" ht="15.95" customHeight="1">
      <c r="E24" s="103" t="s">
        <v>492</v>
      </c>
      <c r="F24" s="9">
        <v>58</v>
      </c>
      <c r="G24"/>
    </row>
    <row r="25" spans="1:7" ht="15.95" customHeight="1"/>
    <row r="26" spans="1:7" ht="15.95" customHeight="1">
      <c r="A26" s="40" t="s">
        <v>507</v>
      </c>
    </row>
    <row r="27" spans="1:7" ht="8.1" customHeight="1">
      <c r="A27" s="40" t="s">
        <v>478</v>
      </c>
    </row>
    <row r="28" spans="1:7" ht="15.95" customHeight="1">
      <c r="A28" s="40" t="s">
        <v>516</v>
      </c>
      <c r="E28" s="40" t="s">
        <v>506</v>
      </c>
      <c r="F28"/>
      <c r="G28"/>
    </row>
    <row r="29" spans="1:7" s="40" customFormat="1" ht="15.95" customHeight="1">
      <c r="A29" s="89" t="s">
        <v>114</v>
      </c>
      <c r="B29" s="92" t="s">
        <v>109</v>
      </c>
      <c r="C29" s="112" t="s">
        <v>757</v>
      </c>
      <c r="D29" s="87"/>
      <c r="E29" s="89" t="s">
        <v>114</v>
      </c>
      <c r="F29" s="92" t="s">
        <v>109</v>
      </c>
      <c r="G29" s="112" t="s">
        <v>757</v>
      </c>
    </row>
    <row r="30" spans="1:7" ht="15.95" customHeight="1">
      <c r="A30" s="40" t="s">
        <v>505</v>
      </c>
      <c r="B30" s="13">
        <v>256</v>
      </c>
      <c r="C30" s="5">
        <f t="shared" ref="C30:C42" si="2">B30/704*100</f>
        <v>36.363636363636367</v>
      </c>
      <c r="E30" s="40" t="s">
        <v>505</v>
      </c>
      <c r="F30" s="13">
        <v>274</v>
      </c>
      <c r="G30" s="5">
        <f t="shared" ref="G30:G42" si="3">F30/704*100</f>
        <v>38.920454545454547</v>
      </c>
    </row>
    <row r="31" spans="1:7" ht="15.95" customHeight="1">
      <c r="A31" s="40" t="s">
        <v>664</v>
      </c>
      <c r="B31" s="13">
        <v>2</v>
      </c>
      <c r="C31" s="5">
        <f t="shared" si="2"/>
        <v>0.28409090909090912</v>
      </c>
      <c r="E31" s="40" t="s">
        <v>664</v>
      </c>
      <c r="F31" s="13">
        <v>7</v>
      </c>
      <c r="G31" s="5">
        <f t="shared" si="3"/>
        <v>0.99431818181818177</v>
      </c>
    </row>
    <row r="32" spans="1:7" ht="15.95" customHeight="1">
      <c r="A32" s="40" t="s">
        <v>665</v>
      </c>
      <c r="B32" s="13">
        <v>31</v>
      </c>
      <c r="C32" s="5">
        <f t="shared" si="2"/>
        <v>4.4034090909090908</v>
      </c>
      <c r="E32" s="40" t="s">
        <v>665</v>
      </c>
      <c r="F32" s="13">
        <v>28</v>
      </c>
      <c r="G32" s="5">
        <f t="shared" si="3"/>
        <v>3.9772727272727271</v>
      </c>
    </row>
    <row r="33" spans="1:7" ht="15.95" customHeight="1">
      <c r="A33" s="40" t="s">
        <v>666</v>
      </c>
      <c r="B33" s="13">
        <v>127</v>
      </c>
      <c r="C33" s="5">
        <f t="shared" si="2"/>
        <v>18.039772727272727</v>
      </c>
      <c r="E33" s="40" t="s">
        <v>666</v>
      </c>
      <c r="F33" s="13">
        <v>63</v>
      </c>
      <c r="G33" s="5">
        <f t="shared" si="3"/>
        <v>8.9488636363636367</v>
      </c>
    </row>
    <row r="34" spans="1:7" ht="15.95" customHeight="1">
      <c r="A34" s="40" t="s">
        <v>667</v>
      </c>
      <c r="B34" s="13">
        <v>28</v>
      </c>
      <c r="C34" s="5">
        <f t="shared" si="2"/>
        <v>3.9772727272727271</v>
      </c>
      <c r="E34" s="40" t="s">
        <v>667</v>
      </c>
      <c r="F34" s="13">
        <v>14</v>
      </c>
      <c r="G34" s="5">
        <f t="shared" si="3"/>
        <v>1.9886363636363635</v>
      </c>
    </row>
    <row r="35" spans="1:7" ht="15.95" customHeight="1">
      <c r="A35" s="40" t="s">
        <v>669</v>
      </c>
      <c r="B35" s="13">
        <v>102</v>
      </c>
      <c r="C35" s="5">
        <f t="shared" si="2"/>
        <v>14.488636363636365</v>
      </c>
      <c r="E35" s="40" t="s">
        <v>669</v>
      </c>
      <c r="F35" s="13">
        <v>32</v>
      </c>
      <c r="G35" s="5">
        <f t="shared" si="3"/>
        <v>4.5454545454545459</v>
      </c>
    </row>
    <row r="36" spans="1:7" ht="15.95" customHeight="1">
      <c r="A36" s="40" t="s">
        <v>670</v>
      </c>
      <c r="B36" s="13">
        <v>4</v>
      </c>
      <c r="C36" s="5">
        <f t="shared" si="2"/>
        <v>0.56818181818181823</v>
      </c>
      <c r="E36" s="40" t="s">
        <v>670</v>
      </c>
      <c r="F36" s="13">
        <v>0</v>
      </c>
      <c r="G36" s="5">
        <f t="shared" si="3"/>
        <v>0</v>
      </c>
    </row>
    <row r="37" spans="1:7" ht="15.95" customHeight="1">
      <c r="A37" s="40" t="s">
        <v>671</v>
      </c>
      <c r="B37" s="13">
        <v>40</v>
      </c>
      <c r="C37" s="5">
        <f t="shared" si="2"/>
        <v>5.6818181818181817</v>
      </c>
      <c r="E37" s="40" t="s">
        <v>671</v>
      </c>
      <c r="F37" s="13">
        <v>5</v>
      </c>
      <c r="G37" s="5">
        <f t="shared" si="3"/>
        <v>0.71022727272727271</v>
      </c>
    </row>
    <row r="38" spans="1:7" ht="15.95" customHeight="1">
      <c r="A38" s="40" t="s">
        <v>672</v>
      </c>
      <c r="B38" s="13">
        <v>2</v>
      </c>
      <c r="C38" s="5">
        <f t="shared" si="2"/>
        <v>0.28409090909090912</v>
      </c>
      <c r="E38" s="40" t="s">
        <v>672</v>
      </c>
      <c r="F38" s="13">
        <v>0</v>
      </c>
      <c r="G38" s="5">
        <f t="shared" si="3"/>
        <v>0</v>
      </c>
    </row>
    <row r="39" spans="1:7" ht="15.95" customHeight="1">
      <c r="A39" s="40" t="s">
        <v>674</v>
      </c>
      <c r="B39" s="13">
        <v>11</v>
      </c>
      <c r="C39" s="5">
        <f t="shared" si="2"/>
        <v>1.5625</v>
      </c>
      <c r="E39" s="40" t="s">
        <v>674</v>
      </c>
      <c r="F39" s="13">
        <v>4</v>
      </c>
      <c r="G39" s="5">
        <f t="shared" si="3"/>
        <v>0.56818181818181823</v>
      </c>
    </row>
    <row r="40" spans="1:7" ht="15.95" customHeight="1">
      <c r="A40" s="40" t="s">
        <v>675</v>
      </c>
      <c r="B40" s="13">
        <v>1</v>
      </c>
      <c r="C40" s="5">
        <f t="shared" si="2"/>
        <v>0.14204545454545456</v>
      </c>
      <c r="E40" s="40" t="s">
        <v>675</v>
      </c>
      <c r="F40" s="13">
        <v>1</v>
      </c>
      <c r="G40" s="5">
        <f t="shared" si="3"/>
        <v>0.14204545454545456</v>
      </c>
    </row>
    <row r="41" spans="1:7" ht="15.95" customHeight="1">
      <c r="A41" s="40" t="s">
        <v>676</v>
      </c>
      <c r="B41" s="13">
        <v>17</v>
      </c>
      <c r="C41" s="5">
        <f t="shared" si="2"/>
        <v>2.4147727272727271</v>
      </c>
      <c r="E41" s="40" t="s">
        <v>676</v>
      </c>
      <c r="F41" s="13">
        <v>2</v>
      </c>
      <c r="G41" s="5">
        <f t="shared" si="3"/>
        <v>0.28409090909090912</v>
      </c>
    </row>
    <row r="42" spans="1:7" ht="15.95" customHeight="1">
      <c r="A42" s="40" t="s">
        <v>481</v>
      </c>
      <c r="B42" s="13">
        <v>83</v>
      </c>
      <c r="C42" s="5">
        <f t="shared" si="2"/>
        <v>11.789772727272728</v>
      </c>
      <c r="E42" s="40" t="s">
        <v>481</v>
      </c>
      <c r="F42" s="13">
        <v>274</v>
      </c>
      <c r="G42" s="5">
        <f t="shared" si="3"/>
        <v>38.920454545454547</v>
      </c>
    </row>
    <row r="43" spans="1:7" ht="15.95" customHeight="1">
      <c r="A43" s="89" t="s">
        <v>482</v>
      </c>
      <c r="B43" s="14">
        <v>704</v>
      </c>
      <c r="C43" s="15">
        <v>100</v>
      </c>
      <c r="E43" s="89" t="s">
        <v>482</v>
      </c>
      <c r="F43" s="14">
        <v>704</v>
      </c>
      <c r="G43" s="15">
        <v>100</v>
      </c>
    </row>
    <row r="44" spans="1:7" ht="15.95" customHeight="1">
      <c r="A44" s="40" t="s">
        <v>478</v>
      </c>
      <c r="E44" s="40" t="s">
        <v>478</v>
      </c>
      <c r="F44"/>
      <c r="G44"/>
    </row>
    <row r="45" spans="1:7" ht="15.95" customHeight="1">
      <c r="A45" s="89" t="s">
        <v>478</v>
      </c>
      <c r="B45" s="108" t="s">
        <v>452</v>
      </c>
      <c r="E45" s="89" t="s">
        <v>478</v>
      </c>
      <c r="F45" s="108" t="s">
        <v>452</v>
      </c>
      <c r="G45"/>
    </row>
    <row r="46" spans="1:7" ht="15.95" customHeight="1">
      <c r="A46" s="40" t="s">
        <v>489</v>
      </c>
      <c r="B46" s="8">
        <v>65.650000000000006</v>
      </c>
      <c r="E46" s="40" t="s">
        <v>489</v>
      </c>
      <c r="F46" s="8">
        <v>30.65</v>
      </c>
      <c r="G46"/>
    </row>
    <row r="47" spans="1:7" ht="15.95" customHeight="1">
      <c r="A47" s="40" t="s">
        <v>490</v>
      </c>
      <c r="B47" s="8">
        <v>80.819999999999993</v>
      </c>
      <c r="E47" s="40" t="s">
        <v>490</v>
      </c>
      <c r="F47" s="8">
        <v>60.2</v>
      </c>
      <c r="G47"/>
    </row>
    <row r="48" spans="1:7" ht="15.95" customHeight="1">
      <c r="A48" s="40" t="s">
        <v>491</v>
      </c>
      <c r="B48" s="8">
        <v>111.7</v>
      </c>
      <c r="E48" s="40" t="s">
        <v>491</v>
      </c>
      <c r="F48" s="8">
        <v>84.49</v>
      </c>
      <c r="G48"/>
    </row>
    <row r="49" spans="1:7" ht="15.95" customHeight="1">
      <c r="A49" s="103" t="s">
        <v>492</v>
      </c>
      <c r="B49" s="9">
        <v>77.25</v>
      </c>
      <c r="E49" s="103" t="s">
        <v>492</v>
      </c>
      <c r="F49" s="9">
        <v>73.83</v>
      </c>
      <c r="G49"/>
    </row>
    <row r="50" spans="1:7" ht="15.95" customHeight="1">
      <c r="A50" s="40" t="s">
        <v>478</v>
      </c>
    </row>
    <row r="51" spans="1:7" ht="15.95" customHeight="1">
      <c r="A51" s="40" t="s">
        <v>508</v>
      </c>
    </row>
    <row r="52" spans="1:7" ht="8.1" customHeight="1">
      <c r="A52" s="40" t="s">
        <v>478</v>
      </c>
    </row>
    <row r="53" spans="1:7" ht="15.95" customHeight="1">
      <c r="A53" s="40" t="s">
        <v>516</v>
      </c>
      <c r="E53" s="40" t="s">
        <v>506</v>
      </c>
      <c r="F53"/>
      <c r="G53"/>
    </row>
    <row r="54" spans="1:7" s="40" customFormat="1" ht="15.95" customHeight="1">
      <c r="A54" s="89" t="s">
        <v>114</v>
      </c>
      <c r="B54" s="92" t="s">
        <v>109</v>
      </c>
      <c r="C54" s="112" t="s">
        <v>757</v>
      </c>
      <c r="D54" s="87"/>
      <c r="E54" s="89" t="s">
        <v>114</v>
      </c>
      <c r="F54" s="92" t="s">
        <v>109</v>
      </c>
      <c r="G54" s="112" t="s">
        <v>757</v>
      </c>
    </row>
    <row r="55" spans="1:7" ht="15.95" customHeight="1">
      <c r="A55" s="40" t="s">
        <v>505</v>
      </c>
      <c r="B55" s="13">
        <v>570</v>
      </c>
      <c r="C55" s="5">
        <f t="shared" ref="C55:C67" si="4">B55/704*100</f>
        <v>80.965909090909093</v>
      </c>
      <c r="E55" s="40" t="s">
        <v>505</v>
      </c>
      <c r="F55" s="13">
        <v>70</v>
      </c>
      <c r="G55" s="5">
        <v>10.504201680672269</v>
      </c>
    </row>
    <row r="56" spans="1:7" ht="15.95" customHeight="1">
      <c r="A56" s="40" t="s">
        <v>649</v>
      </c>
      <c r="B56" s="13">
        <v>1</v>
      </c>
      <c r="C56" s="5">
        <f t="shared" si="4"/>
        <v>0.14204545454545456</v>
      </c>
      <c r="E56" s="40" t="s">
        <v>649</v>
      </c>
      <c r="F56" s="13">
        <v>0</v>
      </c>
      <c r="G56" s="5">
        <v>0</v>
      </c>
    </row>
    <row r="57" spans="1:7" ht="15.95" customHeight="1">
      <c r="A57" s="40" t="s">
        <v>721</v>
      </c>
      <c r="B57" s="13">
        <v>8</v>
      </c>
      <c r="C57" s="5">
        <f t="shared" si="4"/>
        <v>1.1363636363636365</v>
      </c>
      <c r="E57" s="40" t="s">
        <v>721</v>
      </c>
      <c r="F57" s="13">
        <v>4</v>
      </c>
      <c r="G57" s="5">
        <v>0.56022408963585435</v>
      </c>
    </row>
    <row r="58" spans="1:7" ht="15.95" customHeight="1">
      <c r="A58" s="40" t="s">
        <v>722</v>
      </c>
      <c r="B58" s="13">
        <v>10</v>
      </c>
      <c r="C58" s="5">
        <f t="shared" si="4"/>
        <v>1.4204545454545454</v>
      </c>
      <c r="E58" s="40" t="s">
        <v>722</v>
      </c>
      <c r="F58" s="13">
        <v>7</v>
      </c>
      <c r="G58" s="5">
        <v>0.98039215686274506</v>
      </c>
    </row>
    <row r="59" spans="1:7" ht="15.95" customHeight="1">
      <c r="A59" s="40" t="s">
        <v>723</v>
      </c>
      <c r="B59" s="13">
        <v>4</v>
      </c>
      <c r="C59" s="5">
        <f t="shared" si="4"/>
        <v>0.56818181818181823</v>
      </c>
      <c r="E59" s="40" t="s">
        <v>723</v>
      </c>
      <c r="F59" s="13">
        <v>17</v>
      </c>
      <c r="G59" s="5">
        <v>2.3809523809523809</v>
      </c>
    </row>
    <row r="60" spans="1:7" ht="15.95" customHeight="1">
      <c r="A60" s="40" t="s">
        <v>724</v>
      </c>
      <c r="B60" s="13">
        <v>8</v>
      </c>
      <c r="C60" s="5">
        <f t="shared" si="4"/>
        <v>1.1363636363636365</v>
      </c>
      <c r="E60" s="40" t="s">
        <v>724</v>
      </c>
      <c r="F60" s="13">
        <v>21</v>
      </c>
      <c r="G60" s="5">
        <v>2.9411764705882351</v>
      </c>
    </row>
    <row r="61" spans="1:7" ht="15.95" customHeight="1">
      <c r="A61" s="40" t="s">
        <v>725</v>
      </c>
      <c r="B61" s="13">
        <v>5</v>
      </c>
      <c r="C61" s="5">
        <f t="shared" si="4"/>
        <v>0.71022727272727271</v>
      </c>
      <c r="E61" s="40" t="s">
        <v>725</v>
      </c>
      <c r="F61" s="13">
        <v>33</v>
      </c>
      <c r="G61" s="5">
        <v>4.6218487394957988</v>
      </c>
    </row>
    <row r="62" spans="1:7" ht="15.95" customHeight="1">
      <c r="A62" s="40" t="s">
        <v>726</v>
      </c>
      <c r="B62" s="13">
        <v>3</v>
      </c>
      <c r="C62" s="5">
        <f t="shared" si="4"/>
        <v>0.42613636363636359</v>
      </c>
      <c r="E62" s="40" t="s">
        <v>726</v>
      </c>
      <c r="F62" s="13">
        <v>43</v>
      </c>
      <c r="G62" s="5">
        <v>6.0224089635854341</v>
      </c>
    </row>
    <row r="63" spans="1:7" ht="15.95" customHeight="1">
      <c r="A63" s="40" t="s">
        <v>727</v>
      </c>
      <c r="B63" s="13">
        <v>0</v>
      </c>
      <c r="C63" s="5">
        <f t="shared" si="4"/>
        <v>0</v>
      </c>
      <c r="E63" s="40" t="s">
        <v>727</v>
      </c>
      <c r="F63" s="13">
        <v>35</v>
      </c>
      <c r="G63" s="5">
        <v>4.9019607843137258</v>
      </c>
    </row>
    <row r="64" spans="1:7" ht="15.95" customHeight="1">
      <c r="A64" s="40" t="s">
        <v>728</v>
      </c>
      <c r="B64" s="13">
        <v>3</v>
      </c>
      <c r="C64" s="5">
        <f t="shared" si="4"/>
        <v>0.42613636363636359</v>
      </c>
      <c r="E64" s="40" t="s">
        <v>728</v>
      </c>
      <c r="F64" s="13">
        <v>122</v>
      </c>
      <c r="G64" s="5">
        <v>17.086834733893557</v>
      </c>
    </row>
    <row r="65" spans="1:7" ht="15.95" customHeight="1">
      <c r="A65" s="40" t="s">
        <v>729</v>
      </c>
      <c r="B65" s="13">
        <v>0</v>
      </c>
      <c r="C65" s="5">
        <f t="shared" si="4"/>
        <v>0</v>
      </c>
      <c r="E65" s="40" t="s">
        <v>729</v>
      </c>
      <c r="F65" s="13">
        <v>46</v>
      </c>
      <c r="G65" s="5">
        <v>6.4425770308123242</v>
      </c>
    </row>
    <row r="66" spans="1:7" ht="15.95" customHeight="1">
      <c r="A66" s="40" t="s">
        <v>651</v>
      </c>
      <c r="B66" s="13">
        <v>2</v>
      </c>
      <c r="C66" s="5">
        <f t="shared" si="4"/>
        <v>0.28409090909090912</v>
      </c>
      <c r="E66" s="40" t="s">
        <v>651</v>
      </c>
      <c r="F66" s="13">
        <v>43</v>
      </c>
      <c r="G66" s="5">
        <v>6.0224089635854341</v>
      </c>
    </row>
    <row r="67" spans="1:7" ht="15.95" customHeight="1">
      <c r="A67" s="40" t="s">
        <v>481</v>
      </c>
      <c r="B67" s="13">
        <v>90</v>
      </c>
      <c r="C67" s="5">
        <f t="shared" si="4"/>
        <v>12.784090909090908</v>
      </c>
      <c r="E67" s="40" t="s">
        <v>481</v>
      </c>
      <c r="F67" s="13">
        <v>263</v>
      </c>
      <c r="G67" s="5">
        <v>37.535014005602243</v>
      </c>
    </row>
    <row r="68" spans="1:7" ht="15.95" customHeight="1">
      <c r="A68" s="89" t="s">
        <v>482</v>
      </c>
      <c r="B68" s="14">
        <v>704</v>
      </c>
      <c r="C68" s="15">
        <v>100</v>
      </c>
      <c r="E68" s="89" t="s">
        <v>482</v>
      </c>
      <c r="F68" s="14">
        <v>704</v>
      </c>
      <c r="G68" s="15">
        <v>100</v>
      </c>
    </row>
    <row r="69" spans="1:7" ht="15.95" customHeight="1">
      <c r="A69" s="40" t="s">
        <v>478</v>
      </c>
      <c r="E69" s="40" t="s">
        <v>478</v>
      </c>
      <c r="F69"/>
      <c r="G69"/>
    </row>
    <row r="70" spans="1:7" ht="15.95" customHeight="1">
      <c r="A70" s="89" t="s">
        <v>478</v>
      </c>
      <c r="B70" s="108" t="s">
        <v>452</v>
      </c>
      <c r="E70" s="89" t="s">
        <v>478</v>
      </c>
      <c r="F70" s="108" t="s">
        <v>452</v>
      </c>
      <c r="G70"/>
    </row>
    <row r="71" spans="1:7" ht="15.95" customHeight="1">
      <c r="A71" s="40" t="s">
        <v>489</v>
      </c>
      <c r="B71" s="52">
        <v>15.64</v>
      </c>
      <c r="C71" s="5"/>
      <c r="E71" s="40" t="s">
        <v>489</v>
      </c>
      <c r="F71" s="8">
        <v>365.9</v>
      </c>
      <c r="G71"/>
    </row>
    <row r="72" spans="1:7" ht="15.95" customHeight="1">
      <c r="A72" s="40" t="s">
        <v>490</v>
      </c>
      <c r="B72" s="52">
        <v>68.45</v>
      </c>
      <c r="C72" s="5"/>
      <c r="E72" s="40" t="s">
        <v>490</v>
      </c>
      <c r="F72" s="8">
        <v>199.8</v>
      </c>
      <c r="G72"/>
    </row>
    <row r="73" spans="1:7" ht="15.95" customHeight="1">
      <c r="A73" s="40" t="s">
        <v>491</v>
      </c>
      <c r="B73" s="52">
        <v>218.18</v>
      </c>
      <c r="C73" s="5"/>
      <c r="E73" s="40" t="s">
        <v>491</v>
      </c>
      <c r="F73" s="8">
        <v>434.9</v>
      </c>
      <c r="G73"/>
    </row>
    <row r="74" spans="1:7" ht="15.95" customHeight="1">
      <c r="A74" s="103" t="s">
        <v>492</v>
      </c>
      <c r="B74" s="53">
        <v>146.88</v>
      </c>
      <c r="C74" s="5"/>
      <c r="E74" s="103" t="s">
        <v>492</v>
      </c>
      <c r="F74" s="9">
        <v>131.69999999999999</v>
      </c>
      <c r="G74"/>
    </row>
    <row r="75" spans="1:7" ht="15.95" customHeight="1">
      <c r="A75" s="40" t="s">
        <v>478</v>
      </c>
    </row>
    <row r="76" spans="1:7" ht="15.95" customHeight="1">
      <c r="A76" s="40" t="s">
        <v>509</v>
      </c>
    </row>
    <row r="77" spans="1:7" ht="8.1" customHeight="1">
      <c r="A77" s="40" t="s">
        <v>478</v>
      </c>
    </row>
    <row r="78" spans="1:7" ht="15.95" customHeight="1">
      <c r="A78" s="40" t="s">
        <v>516</v>
      </c>
      <c r="E78" s="40" t="s">
        <v>506</v>
      </c>
      <c r="F78"/>
      <c r="G78"/>
    </row>
    <row r="79" spans="1:7" s="40" customFormat="1" ht="15.95" customHeight="1">
      <c r="A79" s="89" t="s">
        <v>114</v>
      </c>
      <c r="B79" s="92" t="s">
        <v>109</v>
      </c>
      <c r="C79" s="112" t="s">
        <v>757</v>
      </c>
      <c r="D79" s="87"/>
      <c r="E79" s="89" t="s">
        <v>114</v>
      </c>
      <c r="F79" s="92" t="s">
        <v>109</v>
      </c>
      <c r="G79" s="112" t="s">
        <v>757</v>
      </c>
    </row>
    <row r="80" spans="1:7" ht="15.95" customHeight="1">
      <c r="A80" s="40" t="s">
        <v>505</v>
      </c>
      <c r="B80" s="13">
        <v>443</v>
      </c>
      <c r="C80" s="5">
        <f t="shared" ref="C80:C92" si="5">B80/704*100</f>
        <v>62.926136363636367</v>
      </c>
      <c r="E80" s="40" t="s">
        <v>505</v>
      </c>
      <c r="F80" s="13">
        <v>319</v>
      </c>
      <c r="G80" s="5">
        <v>44.677871148459388</v>
      </c>
    </row>
    <row r="81" spans="1:7" ht="15.95" customHeight="1">
      <c r="A81" s="40" t="s">
        <v>649</v>
      </c>
      <c r="B81" s="13">
        <v>9</v>
      </c>
      <c r="C81" s="5">
        <f t="shared" si="5"/>
        <v>1.2784090909090911</v>
      </c>
      <c r="E81" s="40" t="s">
        <v>649</v>
      </c>
      <c r="F81" s="13">
        <v>15</v>
      </c>
      <c r="G81" s="5">
        <v>2.1008403361344539</v>
      </c>
    </row>
    <row r="82" spans="1:7" ht="15.95" customHeight="1">
      <c r="A82" s="40" t="s">
        <v>721</v>
      </c>
      <c r="B82" s="13">
        <v>56</v>
      </c>
      <c r="C82" s="5">
        <f t="shared" si="5"/>
        <v>7.9545454545454541</v>
      </c>
      <c r="E82" s="40" t="s">
        <v>721</v>
      </c>
      <c r="F82" s="13">
        <v>44</v>
      </c>
      <c r="G82" s="5">
        <v>6.1624649859943981</v>
      </c>
    </row>
    <row r="83" spans="1:7" ht="15.95" customHeight="1">
      <c r="A83" s="40" t="s">
        <v>722</v>
      </c>
      <c r="B83" s="13">
        <v>66</v>
      </c>
      <c r="C83" s="5">
        <f t="shared" si="5"/>
        <v>9.375</v>
      </c>
      <c r="E83" s="40" t="s">
        <v>722</v>
      </c>
      <c r="F83" s="13">
        <v>21</v>
      </c>
      <c r="G83" s="5">
        <v>2.9411764705882351</v>
      </c>
    </row>
    <row r="84" spans="1:7" ht="15.95" customHeight="1">
      <c r="A84" s="40" t="s">
        <v>723</v>
      </c>
      <c r="B84" s="13">
        <v>22</v>
      </c>
      <c r="C84" s="5">
        <f t="shared" si="5"/>
        <v>3.125</v>
      </c>
      <c r="E84" s="40" t="s">
        <v>723</v>
      </c>
      <c r="F84" s="13">
        <v>15</v>
      </c>
      <c r="G84" s="5">
        <v>2.1008403361344539</v>
      </c>
    </row>
    <row r="85" spans="1:7" ht="15.95" customHeight="1">
      <c r="A85" s="40" t="s">
        <v>724</v>
      </c>
      <c r="B85" s="13">
        <v>9</v>
      </c>
      <c r="C85" s="5">
        <f t="shared" si="5"/>
        <v>1.2784090909090911</v>
      </c>
      <c r="E85" s="40" t="s">
        <v>724</v>
      </c>
      <c r="F85" s="13">
        <v>2</v>
      </c>
      <c r="G85" s="5">
        <v>0.28011204481792717</v>
      </c>
    </row>
    <row r="86" spans="1:7" ht="15.95" customHeight="1">
      <c r="A86" s="40" t="s">
        <v>725</v>
      </c>
      <c r="B86" s="13">
        <v>5</v>
      </c>
      <c r="C86" s="5">
        <f t="shared" si="5"/>
        <v>0.71022727272727271</v>
      </c>
      <c r="E86" s="40" t="s">
        <v>725</v>
      </c>
      <c r="F86" s="13">
        <v>3</v>
      </c>
      <c r="G86" s="5">
        <v>0.42016806722689076</v>
      </c>
    </row>
    <row r="87" spans="1:7" ht="15.95" customHeight="1">
      <c r="A87" s="40" t="s">
        <v>726</v>
      </c>
      <c r="B87" s="13">
        <v>2</v>
      </c>
      <c r="C87" s="5">
        <f t="shared" si="5"/>
        <v>0.28409090909090912</v>
      </c>
      <c r="E87" s="40" t="s">
        <v>726</v>
      </c>
      <c r="F87" s="13">
        <v>3</v>
      </c>
      <c r="G87" s="5">
        <v>0.70028011204481799</v>
      </c>
    </row>
    <row r="88" spans="1:7" ht="15.95" customHeight="1">
      <c r="A88" s="40" t="s">
        <v>727</v>
      </c>
      <c r="B88" s="13">
        <v>2</v>
      </c>
      <c r="C88" s="5">
        <f t="shared" si="5"/>
        <v>0.28409090909090912</v>
      </c>
      <c r="E88" s="40" t="s">
        <v>727</v>
      </c>
      <c r="F88" s="13">
        <v>2</v>
      </c>
      <c r="G88" s="5">
        <v>0.42016806722689076</v>
      </c>
    </row>
    <row r="89" spans="1:7" ht="15.95" customHeight="1">
      <c r="A89" s="40" t="s">
        <v>728</v>
      </c>
      <c r="B89" s="13">
        <v>2</v>
      </c>
      <c r="C89" s="5">
        <f t="shared" si="5"/>
        <v>0.28409090909090912</v>
      </c>
      <c r="E89" s="40" t="s">
        <v>728</v>
      </c>
      <c r="F89" s="13">
        <v>3</v>
      </c>
      <c r="G89" s="5">
        <v>0.42016806722689076</v>
      </c>
    </row>
    <row r="90" spans="1:7" ht="15.95" customHeight="1">
      <c r="A90" s="40" t="s">
        <v>729</v>
      </c>
      <c r="B90" s="13">
        <v>0</v>
      </c>
      <c r="C90" s="5">
        <f t="shared" si="5"/>
        <v>0</v>
      </c>
      <c r="E90" s="40" t="s">
        <v>729</v>
      </c>
      <c r="F90" s="13">
        <v>1</v>
      </c>
      <c r="G90" s="5">
        <v>0.28011204481792717</v>
      </c>
    </row>
    <row r="91" spans="1:7" ht="15.95" customHeight="1">
      <c r="A91" s="40" t="s">
        <v>651</v>
      </c>
      <c r="B91" s="13">
        <v>4</v>
      </c>
      <c r="C91" s="5">
        <f t="shared" si="5"/>
        <v>0.56818181818181823</v>
      </c>
      <c r="E91" s="40" t="s">
        <v>651</v>
      </c>
      <c r="F91" s="13">
        <v>1</v>
      </c>
      <c r="G91" s="5">
        <v>0.28011204481792717</v>
      </c>
    </row>
    <row r="92" spans="1:7" ht="15.95" customHeight="1">
      <c r="A92" s="40" t="s">
        <v>481</v>
      </c>
      <c r="B92" s="13">
        <v>84</v>
      </c>
      <c r="C92" s="5">
        <f t="shared" si="5"/>
        <v>11.931818181818182</v>
      </c>
      <c r="E92" s="40" t="s">
        <v>481</v>
      </c>
      <c r="F92" s="13">
        <v>275</v>
      </c>
      <c r="G92" s="5">
        <v>39.215686274509807</v>
      </c>
    </row>
    <row r="93" spans="1:7" ht="15.95" customHeight="1">
      <c r="A93" s="89" t="s">
        <v>482</v>
      </c>
      <c r="B93" s="14">
        <v>704</v>
      </c>
      <c r="C93" s="15">
        <v>100</v>
      </c>
      <c r="E93" s="89" t="s">
        <v>482</v>
      </c>
      <c r="F93" s="14">
        <v>704</v>
      </c>
      <c r="G93" s="15">
        <v>100</v>
      </c>
    </row>
    <row r="94" spans="1:7" ht="15.95" customHeight="1">
      <c r="A94" s="40" t="s">
        <v>478</v>
      </c>
      <c r="E94" s="40" t="s">
        <v>478</v>
      </c>
      <c r="F94"/>
      <c r="G94"/>
    </row>
    <row r="95" spans="1:7" ht="15.95" customHeight="1">
      <c r="A95" s="89" t="s">
        <v>478</v>
      </c>
      <c r="B95" s="108" t="s">
        <v>452</v>
      </c>
      <c r="E95" s="89" t="s">
        <v>478</v>
      </c>
      <c r="F95" s="108" t="s">
        <v>452</v>
      </c>
      <c r="G95"/>
    </row>
    <row r="96" spans="1:7" ht="15.95" customHeight="1">
      <c r="A96" s="40" t="s">
        <v>489</v>
      </c>
      <c r="B96" s="8">
        <v>40.4</v>
      </c>
      <c r="E96" s="40" t="s">
        <v>489</v>
      </c>
      <c r="F96" s="8">
        <v>34.4</v>
      </c>
      <c r="G96"/>
    </row>
    <row r="97" spans="1:7" ht="15.95" customHeight="1">
      <c r="A97" s="40" t="s">
        <v>490</v>
      </c>
      <c r="B97" s="8">
        <v>95.5</v>
      </c>
      <c r="E97" s="40" t="s">
        <v>490</v>
      </c>
      <c r="F97" s="8">
        <v>91.4</v>
      </c>
      <c r="G97"/>
    </row>
    <row r="98" spans="1:7" ht="15.95" customHeight="1">
      <c r="A98" s="40" t="s">
        <v>491</v>
      </c>
      <c r="B98" s="8">
        <v>141.5</v>
      </c>
      <c r="E98" s="40" t="s">
        <v>491</v>
      </c>
      <c r="F98" s="8">
        <v>134.1</v>
      </c>
      <c r="G98"/>
    </row>
    <row r="99" spans="1:7" ht="15.95" customHeight="1">
      <c r="A99" s="103" t="s">
        <v>492</v>
      </c>
      <c r="B99" s="9">
        <v>132.9</v>
      </c>
      <c r="E99" s="103" t="s">
        <v>492</v>
      </c>
      <c r="F99" s="9">
        <v>139.1</v>
      </c>
      <c r="G99"/>
    </row>
    <row r="100" spans="1:7" ht="15.95" customHeight="1">
      <c r="A100" s="40" t="s">
        <v>478</v>
      </c>
      <c r="C100" s="3"/>
    </row>
    <row r="101" spans="1:7" ht="15.95" customHeight="1">
      <c r="A101" s="40" t="s">
        <v>510</v>
      </c>
    </row>
    <row r="102" spans="1:7" ht="8.1" customHeight="1">
      <c r="A102" s="40" t="s">
        <v>478</v>
      </c>
    </row>
    <row r="103" spans="1:7" ht="15.95" customHeight="1">
      <c r="A103" s="40" t="s">
        <v>516</v>
      </c>
      <c r="E103" s="40" t="s">
        <v>506</v>
      </c>
      <c r="F103"/>
      <c r="G103"/>
    </row>
    <row r="104" spans="1:7" s="40" customFormat="1" ht="15.95" customHeight="1">
      <c r="A104" s="89" t="s">
        <v>114</v>
      </c>
      <c r="B104" s="92" t="s">
        <v>109</v>
      </c>
      <c r="C104" s="112" t="s">
        <v>757</v>
      </c>
      <c r="D104" s="87"/>
      <c r="E104" s="89" t="s">
        <v>114</v>
      </c>
      <c r="F104" s="92" t="s">
        <v>109</v>
      </c>
      <c r="G104" s="113" t="s">
        <v>757</v>
      </c>
    </row>
    <row r="105" spans="1:7" ht="15.95" customHeight="1">
      <c r="A105" s="40" t="s">
        <v>505</v>
      </c>
      <c r="B105" s="13">
        <v>301</v>
      </c>
      <c r="C105" s="5">
        <f t="shared" ref="C105:C117" si="6">B105/704*100</f>
        <v>42.75568181818182</v>
      </c>
      <c r="E105" s="40" t="s">
        <v>505</v>
      </c>
      <c r="F105" s="13">
        <v>212</v>
      </c>
      <c r="G105" s="5">
        <f t="shared" ref="G105:G117" si="7">F105/704*100</f>
        <v>30.113636363636363</v>
      </c>
    </row>
    <row r="106" spans="1:7" ht="15.95" customHeight="1">
      <c r="A106" s="40" t="s">
        <v>649</v>
      </c>
      <c r="B106" s="13">
        <v>10</v>
      </c>
      <c r="C106" s="5">
        <f t="shared" si="6"/>
        <v>1.4204545454545454</v>
      </c>
      <c r="E106" s="40" t="s">
        <v>649</v>
      </c>
      <c r="F106" s="13">
        <v>11</v>
      </c>
      <c r="G106" s="5">
        <f t="shared" si="7"/>
        <v>1.5625</v>
      </c>
    </row>
    <row r="107" spans="1:7" ht="15.95" customHeight="1">
      <c r="A107" s="40" t="s">
        <v>721</v>
      </c>
      <c r="B107" s="13">
        <v>56</v>
      </c>
      <c r="C107" s="5">
        <f t="shared" si="6"/>
        <v>7.9545454545454541</v>
      </c>
      <c r="E107" s="40" t="s">
        <v>721</v>
      </c>
      <c r="F107" s="13">
        <v>66</v>
      </c>
      <c r="G107" s="5">
        <f t="shared" si="7"/>
        <v>9.375</v>
      </c>
    </row>
    <row r="108" spans="1:7" ht="15.95" customHeight="1">
      <c r="A108" s="40" t="s">
        <v>722</v>
      </c>
      <c r="B108" s="13">
        <v>79</v>
      </c>
      <c r="C108" s="5">
        <f t="shared" si="6"/>
        <v>11.221590909090908</v>
      </c>
      <c r="E108" s="40" t="s">
        <v>722</v>
      </c>
      <c r="F108" s="13">
        <v>54</v>
      </c>
      <c r="G108" s="5">
        <f t="shared" si="7"/>
        <v>7.6704545454545459</v>
      </c>
    </row>
    <row r="109" spans="1:7" ht="15.95" customHeight="1">
      <c r="A109" s="40" t="s">
        <v>723</v>
      </c>
      <c r="B109" s="13">
        <v>67</v>
      </c>
      <c r="C109" s="5">
        <f t="shared" si="6"/>
        <v>9.517045454545455</v>
      </c>
      <c r="E109" s="40" t="s">
        <v>723</v>
      </c>
      <c r="F109" s="13">
        <v>42</v>
      </c>
      <c r="G109" s="5">
        <f t="shared" si="7"/>
        <v>5.9659090909090908</v>
      </c>
    </row>
    <row r="110" spans="1:7" ht="15.95" customHeight="1">
      <c r="A110" s="40" t="s">
        <v>724</v>
      </c>
      <c r="B110" s="13">
        <v>41</v>
      </c>
      <c r="C110" s="5">
        <f t="shared" si="6"/>
        <v>5.8238636363636358</v>
      </c>
      <c r="E110" s="40" t="s">
        <v>724</v>
      </c>
      <c r="F110" s="13">
        <v>17</v>
      </c>
      <c r="G110" s="5">
        <f t="shared" si="7"/>
        <v>2.4147727272727271</v>
      </c>
    </row>
    <row r="111" spans="1:7" ht="15.95" customHeight="1">
      <c r="A111" s="40" t="s">
        <v>725</v>
      </c>
      <c r="B111" s="13">
        <v>25</v>
      </c>
      <c r="C111" s="5">
        <f t="shared" si="6"/>
        <v>3.5511363636363638</v>
      </c>
      <c r="E111" s="40" t="s">
        <v>725</v>
      </c>
      <c r="F111" s="13">
        <v>8</v>
      </c>
      <c r="G111" s="5">
        <f t="shared" si="7"/>
        <v>1.1363636363636365</v>
      </c>
    </row>
    <row r="112" spans="1:7" ht="15.95" customHeight="1">
      <c r="A112" s="40" t="s">
        <v>726</v>
      </c>
      <c r="B112" s="13">
        <v>12</v>
      </c>
      <c r="C112" s="5">
        <f t="shared" si="6"/>
        <v>1.7045454545454544</v>
      </c>
      <c r="E112" s="40" t="s">
        <v>726</v>
      </c>
      <c r="F112" s="13">
        <v>11</v>
      </c>
      <c r="G112" s="5">
        <f t="shared" si="7"/>
        <v>1.5625</v>
      </c>
    </row>
    <row r="113" spans="1:7" ht="15.95" customHeight="1">
      <c r="A113" s="40" t="s">
        <v>727</v>
      </c>
      <c r="B113" s="13">
        <v>7</v>
      </c>
      <c r="C113" s="5">
        <f t="shared" si="6"/>
        <v>0.99431818181818177</v>
      </c>
      <c r="E113" s="40" t="s">
        <v>727</v>
      </c>
      <c r="F113" s="13">
        <v>1</v>
      </c>
      <c r="G113" s="5">
        <f t="shared" si="7"/>
        <v>0.14204545454545456</v>
      </c>
    </row>
    <row r="114" spans="1:7" ht="15.95" customHeight="1">
      <c r="A114" s="40" t="s">
        <v>728</v>
      </c>
      <c r="B114" s="13">
        <v>10</v>
      </c>
      <c r="C114" s="5">
        <f t="shared" si="6"/>
        <v>1.4204545454545454</v>
      </c>
      <c r="E114" s="40" t="s">
        <v>728</v>
      </c>
      <c r="F114" s="13">
        <v>4</v>
      </c>
      <c r="G114" s="5">
        <f t="shared" si="7"/>
        <v>0.56818181818181823</v>
      </c>
    </row>
    <row r="115" spans="1:7" ht="15.95" customHeight="1">
      <c r="A115" s="40" t="s">
        <v>729</v>
      </c>
      <c r="B115" s="13">
        <v>1</v>
      </c>
      <c r="C115" s="5">
        <f t="shared" si="6"/>
        <v>0.14204545454545456</v>
      </c>
      <c r="E115" s="40" t="s">
        <v>729</v>
      </c>
      <c r="F115" s="13">
        <v>3</v>
      </c>
      <c r="G115" s="5">
        <f t="shared" si="7"/>
        <v>0.42613636363636359</v>
      </c>
    </row>
    <row r="116" spans="1:7" ht="15.95" customHeight="1">
      <c r="A116" s="40" t="s">
        <v>651</v>
      </c>
      <c r="B116" s="13">
        <v>8</v>
      </c>
      <c r="C116" s="5">
        <f t="shared" si="6"/>
        <v>1.1363636363636365</v>
      </c>
      <c r="E116" s="40" t="s">
        <v>651</v>
      </c>
      <c r="F116" s="13">
        <v>2</v>
      </c>
      <c r="G116" s="5">
        <f t="shared" si="7"/>
        <v>0.28409090909090912</v>
      </c>
    </row>
    <row r="117" spans="1:7" ht="15.95" customHeight="1">
      <c r="A117" s="40" t="s">
        <v>481</v>
      </c>
      <c r="B117" s="13">
        <v>87</v>
      </c>
      <c r="C117" s="53">
        <f t="shared" si="6"/>
        <v>12.357954545454545</v>
      </c>
      <c r="E117" s="40" t="s">
        <v>481</v>
      </c>
      <c r="F117" s="13">
        <v>273</v>
      </c>
      <c r="G117" s="53">
        <f t="shared" si="7"/>
        <v>38.778409090909086</v>
      </c>
    </row>
    <row r="118" spans="1:7" ht="15.95" customHeight="1">
      <c r="A118" s="89" t="s">
        <v>482</v>
      </c>
      <c r="B118" s="14">
        <v>704</v>
      </c>
      <c r="C118" s="30">
        <v>100</v>
      </c>
      <c r="E118" s="89" t="s">
        <v>482</v>
      </c>
      <c r="F118" s="14">
        <v>714</v>
      </c>
      <c r="G118" s="30">
        <v>100</v>
      </c>
    </row>
    <row r="119" spans="1:7" ht="15.95" customHeight="1">
      <c r="A119" s="40" t="s">
        <v>478</v>
      </c>
      <c r="E119" s="40" t="s">
        <v>478</v>
      </c>
      <c r="F119"/>
      <c r="G119"/>
    </row>
    <row r="120" spans="1:7" ht="15.95" customHeight="1">
      <c r="A120" s="89" t="s">
        <v>478</v>
      </c>
      <c r="B120" s="108" t="s">
        <v>452</v>
      </c>
      <c r="E120" s="89" t="s">
        <v>478</v>
      </c>
      <c r="F120" s="108" t="s">
        <v>452</v>
      </c>
      <c r="G120"/>
    </row>
    <row r="121" spans="1:7" ht="15.95" customHeight="1">
      <c r="A121" s="40" t="s">
        <v>489</v>
      </c>
      <c r="B121" s="52">
        <v>99.4</v>
      </c>
      <c r="E121" s="40" t="s">
        <v>489</v>
      </c>
      <c r="F121" s="52">
        <v>81.7</v>
      </c>
      <c r="G121"/>
    </row>
    <row r="122" spans="1:7" ht="15.95" customHeight="1">
      <c r="A122" s="40" t="s">
        <v>490</v>
      </c>
      <c r="B122" s="52">
        <v>134.6</v>
      </c>
      <c r="E122" s="40" t="s">
        <v>490</v>
      </c>
      <c r="F122" s="52">
        <v>118.3</v>
      </c>
      <c r="G122"/>
    </row>
    <row r="123" spans="1:7" ht="15.95" customHeight="1">
      <c r="A123" s="40" t="s">
        <v>491</v>
      </c>
      <c r="B123" s="52">
        <v>194.1</v>
      </c>
      <c r="E123" s="40" t="s">
        <v>491</v>
      </c>
      <c r="F123" s="52">
        <v>160.80000000000001</v>
      </c>
      <c r="G123"/>
    </row>
    <row r="124" spans="1:7" ht="15.95" customHeight="1">
      <c r="A124" s="103" t="s">
        <v>492</v>
      </c>
      <c r="B124" s="53">
        <v>130.4</v>
      </c>
      <c r="E124" s="103" t="s">
        <v>492</v>
      </c>
      <c r="F124" s="53">
        <v>121.7</v>
      </c>
      <c r="G124"/>
    </row>
    <row r="125" spans="1:7" ht="15.95" customHeight="1">
      <c r="A125" s="40" t="s">
        <v>478</v>
      </c>
      <c r="C125" s="3"/>
    </row>
    <row r="126" spans="1:7" ht="15.95" customHeight="1">
      <c r="A126" s="40" t="s">
        <v>511</v>
      </c>
    </row>
    <row r="127" spans="1:7" ht="8.1" customHeight="1">
      <c r="A127" s="40" t="s">
        <v>478</v>
      </c>
    </row>
    <row r="128" spans="1:7" ht="15.95" customHeight="1">
      <c r="A128" s="40" t="s">
        <v>516</v>
      </c>
      <c r="E128" s="40" t="s">
        <v>506</v>
      </c>
      <c r="F128"/>
      <c r="G128"/>
    </row>
    <row r="129" spans="1:7" s="40" customFormat="1" ht="15.95" customHeight="1">
      <c r="A129" s="89" t="s">
        <v>114</v>
      </c>
      <c r="B129" s="92" t="s">
        <v>109</v>
      </c>
      <c r="C129" s="113" t="s">
        <v>757</v>
      </c>
      <c r="D129" s="87"/>
      <c r="E129" s="89" t="s">
        <v>114</v>
      </c>
      <c r="F129" s="92" t="s">
        <v>109</v>
      </c>
      <c r="G129" s="113" t="s">
        <v>757</v>
      </c>
    </row>
    <row r="130" spans="1:7" ht="15.95" customHeight="1">
      <c r="A130" s="40" t="s">
        <v>505</v>
      </c>
      <c r="B130" s="13">
        <v>52</v>
      </c>
      <c r="C130" s="5">
        <f t="shared" ref="C130:C142" si="8">B130/704*100</f>
        <v>7.3863636363636367</v>
      </c>
      <c r="E130" s="40" t="s">
        <v>505</v>
      </c>
      <c r="F130" s="13">
        <v>93</v>
      </c>
      <c r="G130" s="5">
        <f t="shared" ref="G130:G142" si="9">F130/704*100</f>
        <v>13.210227272727273</v>
      </c>
    </row>
    <row r="131" spans="1:7" ht="15.95" customHeight="1">
      <c r="A131" s="40" t="s">
        <v>649</v>
      </c>
      <c r="B131" s="13">
        <v>5</v>
      </c>
      <c r="C131" s="5">
        <f t="shared" si="8"/>
        <v>0.71022727272727271</v>
      </c>
      <c r="E131" s="40" t="s">
        <v>649</v>
      </c>
      <c r="F131" s="13">
        <v>8</v>
      </c>
      <c r="G131" s="5">
        <f t="shared" si="9"/>
        <v>1.1363636363636365</v>
      </c>
    </row>
    <row r="132" spans="1:7" ht="15.95" customHeight="1">
      <c r="A132" s="40" t="s">
        <v>721</v>
      </c>
      <c r="B132" s="13">
        <v>34</v>
      </c>
      <c r="C132" s="5">
        <f t="shared" si="8"/>
        <v>4.8295454545454541</v>
      </c>
      <c r="E132" s="40" t="s">
        <v>721</v>
      </c>
      <c r="F132" s="13">
        <v>69</v>
      </c>
      <c r="G132" s="5">
        <f t="shared" si="9"/>
        <v>9.8011363636363633</v>
      </c>
    </row>
    <row r="133" spans="1:7" ht="15.95" customHeight="1">
      <c r="A133" s="40" t="s">
        <v>722</v>
      </c>
      <c r="B133" s="13">
        <v>68</v>
      </c>
      <c r="C133" s="5">
        <f t="shared" si="8"/>
        <v>9.6590909090909083</v>
      </c>
      <c r="E133" s="40" t="s">
        <v>722</v>
      </c>
      <c r="F133" s="13">
        <v>108</v>
      </c>
      <c r="G133" s="5">
        <f t="shared" si="9"/>
        <v>15.340909090909092</v>
      </c>
    </row>
    <row r="134" spans="1:7" ht="15.95" customHeight="1">
      <c r="A134" s="40" t="s">
        <v>723</v>
      </c>
      <c r="B134" s="13">
        <v>89</v>
      </c>
      <c r="C134" s="5">
        <f t="shared" si="8"/>
        <v>12.642045454545455</v>
      </c>
      <c r="E134" s="40" t="s">
        <v>723</v>
      </c>
      <c r="F134" s="13">
        <v>80</v>
      </c>
      <c r="G134" s="5">
        <f t="shared" si="9"/>
        <v>11.363636363636363</v>
      </c>
    </row>
    <row r="135" spans="1:7" ht="15.95" customHeight="1">
      <c r="A135" s="40" t="s">
        <v>724</v>
      </c>
      <c r="B135" s="13">
        <v>96</v>
      </c>
      <c r="C135" s="5">
        <f t="shared" si="8"/>
        <v>13.636363636363635</v>
      </c>
      <c r="E135" s="40" t="s">
        <v>724</v>
      </c>
      <c r="F135" s="13">
        <v>37</v>
      </c>
      <c r="G135" s="5">
        <f t="shared" si="9"/>
        <v>5.2556818181818183</v>
      </c>
    </row>
    <row r="136" spans="1:7" ht="15.95" customHeight="1">
      <c r="A136" s="40" t="s">
        <v>725</v>
      </c>
      <c r="B136" s="13">
        <v>78</v>
      </c>
      <c r="C136" s="5">
        <f t="shared" si="8"/>
        <v>11.079545454545455</v>
      </c>
      <c r="E136" s="40" t="s">
        <v>725</v>
      </c>
      <c r="F136" s="13">
        <v>22</v>
      </c>
      <c r="G136" s="5">
        <f t="shared" si="9"/>
        <v>3.125</v>
      </c>
    </row>
    <row r="137" spans="1:7" ht="15.95" customHeight="1">
      <c r="A137" s="40" t="s">
        <v>726</v>
      </c>
      <c r="B137" s="13">
        <v>61</v>
      </c>
      <c r="C137" s="5">
        <f t="shared" si="8"/>
        <v>8.6647727272727284</v>
      </c>
      <c r="E137" s="40" t="s">
        <v>726</v>
      </c>
      <c r="F137" s="13">
        <v>11</v>
      </c>
      <c r="G137" s="5">
        <f t="shared" si="9"/>
        <v>1.5625</v>
      </c>
    </row>
    <row r="138" spans="1:7" ht="15.95" customHeight="1">
      <c r="A138" s="40" t="s">
        <v>727</v>
      </c>
      <c r="B138" s="13">
        <v>26</v>
      </c>
      <c r="C138" s="5">
        <f t="shared" si="8"/>
        <v>3.6931818181818183</v>
      </c>
      <c r="E138" s="40" t="s">
        <v>727</v>
      </c>
      <c r="F138" s="13">
        <v>4</v>
      </c>
      <c r="G138" s="5">
        <f t="shared" si="9"/>
        <v>0.56818181818181823</v>
      </c>
    </row>
    <row r="139" spans="1:7" ht="15.95" customHeight="1">
      <c r="A139" s="40" t="s">
        <v>728</v>
      </c>
      <c r="B139" s="13">
        <v>42</v>
      </c>
      <c r="C139" s="5">
        <f t="shared" si="8"/>
        <v>5.9659090909090908</v>
      </c>
      <c r="E139" s="40" t="s">
        <v>728</v>
      </c>
      <c r="F139" s="13">
        <v>3</v>
      </c>
      <c r="G139" s="5">
        <f t="shared" si="9"/>
        <v>0.42613636363636359</v>
      </c>
    </row>
    <row r="140" spans="1:7" ht="15.95" customHeight="1">
      <c r="A140" s="40" t="s">
        <v>729</v>
      </c>
      <c r="B140" s="13">
        <v>20</v>
      </c>
      <c r="C140" s="5">
        <f t="shared" si="8"/>
        <v>2.8409090909090908</v>
      </c>
      <c r="E140" s="40" t="s">
        <v>729</v>
      </c>
      <c r="F140" s="13">
        <v>1</v>
      </c>
      <c r="G140" s="5">
        <f t="shared" si="9"/>
        <v>0.14204545454545456</v>
      </c>
    </row>
    <row r="141" spans="1:7" ht="15.95" customHeight="1">
      <c r="A141" s="40" t="s">
        <v>651</v>
      </c>
      <c r="B141" s="13">
        <v>67</v>
      </c>
      <c r="C141" s="5">
        <f t="shared" si="8"/>
        <v>9.517045454545455</v>
      </c>
      <c r="E141" s="40" t="s">
        <v>651</v>
      </c>
      <c r="F141" s="13">
        <v>2</v>
      </c>
      <c r="G141" s="5">
        <f t="shared" si="9"/>
        <v>0.28409090909090912</v>
      </c>
    </row>
    <row r="142" spans="1:7" ht="15.95" customHeight="1">
      <c r="A142" s="40" t="s">
        <v>481</v>
      </c>
      <c r="B142" s="13">
        <v>66</v>
      </c>
      <c r="C142" s="5">
        <f t="shared" si="8"/>
        <v>9.375</v>
      </c>
      <c r="E142" s="40" t="s">
        <v>481</v>
      </c>
      <c r="F142" s="13">
        <v>266</v>
      </c>
      <c r="G142" s="5">
        <f t="shared" si="9"/>
        <v>37.784090909090914</v>
      </c>
    </row>
    <row r="143" spans="1:7" ht="15.95" customHeight="1">
      <c r="A143" s="89" t="s">
        <v>482</v>
      </c>
      <c r="B143" s="14">
        <f>SUM(B130:B142)</f>
        <v>704</v>
      </c>
      <c r="C143" s="15">
        <v>100</v>
      </c>
      <c r="E143" s="89" t="s">
        <v>482</v>
      </c>
      <c r="F143" s="14">
        <f>SUM(F130:F142)</f>
        <v>704</v>
      </c>
      <c r="G143" s="15">
        <v>100</v>
      </c>
    </row>
    <row r="144" spans="1:7" ht="15.95" customHeight="1">
      <c r="A144" s="40" t="s">
        <v>478</v>
      </c>
      <c r="E144" s="40" t="s">
        <v>478</v>
      </c>
      <c r="F144"/>
      <c r="G144"/>
    </row>
    <row r="145" spans="1:7" ht="15.95" customHeight="1">
      <c r="A145" s="89" t="s">
        <v>478</v>
      </c>
      <c r="B145" s="108" t="s">
        <v>452</v>
      </c>
      <c r="E145" s="89" t="s">
        <v>478</v>
      </c>
      <c r="F145" s="108" t="s">
        <v>452</v>
      </c>
      <c r="G145"/>
    </row>
    <row r="146" spans="1:7" ht="15.95" customHeight="1">
      <c r="A146" s="40" t="s">
        <v>489</v>
      </c>
      <c r="B146" s="52">
        <v>288</v>
      </c>
      <c r="E146" s="40" t="s">
        <v>489</v>
      </c>
      <c r="F146" s="52">
        <v>131.62</v>
      </c>
      <c r="G146"/>
    </row>
    <row r="147" spans="1:7" ht="15.95" customHeight="1">
      <c r="A147" s="40" t="s">
        <v>490</v>
      </c>
      <c r="B147" s="52">
        <v>195.6</v>
      </c>
      <c r="E147" s="40" t="s">
        <v>490</v>
      </c>
      <c r="F147" s="52">
        <v>113.1</v>
      </c>
      <c r="G147"/>
    </row>
    <row r="148" spans="1:7" ht="15.95" customHeight="1">
      <c r="A148" s="40" t="s">
        <v>491</v>
      </c>
      <c r="B148" s="52">
        <v>313.5</v>
      </c>
      <c r="E148" s="40" t="s">
        <v>491</v>
      </c>
      <c r="F148" s="52">
        <v>167.1</v>
      </c>
      <c r="G148"/>
    </row>
    <row r="149" spans="1:7" ht="15.95" customHeight="1">
      <c r="A149" s="103" t="s">
        <v>492</v>
      </c>
      <c r="B149" s="53">
        <v>183.4</v>
      </c>
      <c r="E149" s="103" t="s">
        <v>492</v>
      </c>
      <c r="F149" s="53">
        <v>101.5</v>
      </c>
      <c r="G149"/>
    </row>
    <row r="150" spans="1:7" ht="15.95" customHeight="1">
      <c r="A150" s="40" t="s">
        <v>478</v>
      </c>
      <c r="C150" s="3"/>
      <c r="D150" s="1"/>
    </row>
    <row r="151" spans="1:7" ht="15.95" customHeight="1">
      <c r="A151" s="40" t="s">
        <v>512</v>
      </c>
      <c r="D151" s="1"/>
    </row>
    <row r="152" spans="1:7" ht="8.1" customHeight="1">
      <c r="A152" s="40" t="s">
        <v>478</v>
      </c>
      <c r="D152" s="1"/>
    </row>
    <row r="153" spans="1:7" ht="15.95" customHeight="1">
      <c r="A153" s="40" t="s">
        <v>516</v>
      </c>
      <c r="D153" s="1"/>
      <c r="E153" s="40" t="s">
        <v>506</v>
      </c>
      <c r="F153"/>
      <c r="G153"/>
    </row>
    <row r="154" spans="1:7" s="40" customFormat="1" ht="15.95" customHeight="1">
      <c r="A154" s="89" t="s">
        <v>114</v>
      </c>
      <c r="B154" s="92" t="s">
        <v>109</v>
      </c>
      <c r="C154" s="113" t="s">
        <v>757</v>
      </c>
      <c r="E154" s="89" t="s">
        <v>114</v>
      </c>
      <c r="F154" s="92" t="s">
        <v>109</v>
      </c>
      <c r="G154" s="113" t="s">
        <v>757</v>
      </c>
    </row>
    <row r="155" spans="1:7" ht="15.95" customHeight="1">
      <c r="A155" s="40" t="s">
        <v>505</v>
      </c>
      <c r="B155" s="13">
        <v>344</v>
      </c>
      <c r="C155" s="5">
        <f t="shared" ref="C155:C167" si="10">B155/704*100</f>
        <v>48.863636363636367</v>
      </c>
      <c r="D155" s="1"/>
      <c r="E155" s="40" t="s">
        <v>505</v>
      </c>
      <c r="F155" s="13">
        <v>301</v>
      </c>
      <c r="G155" s="5">
        <f t="shared" ref="G155:G167" si="11">F155/704*100</f>
        <v>42.75568181818182</v>
      </c>
    </row>
    <row r="156" spans="1:7" ht="15.95" customHeight="1">
      <c r="A156" s="40" t="s">
        <v>649</v>
      </c>
      <c r="B156" s="13">
        <v>9</v>
      </c>
      <c r="C156" s="5">
        <f t="shared" si="10"/>
        <v>1.2784090909090911</v>
      </c>
      <c r="D156" s="1"/>
      <c r="E156" s="40" t="s">
        <v>649</v>
      </c>
      <c r="F156" s="13">
        <v>13</v>
      </c>
      <c r="G156" s="5">
        <f t="shared" si="11"/>
        <v>1.8465909090909092</v>
      </c>
    </row>
    <row r="157" spans="1:7" ht="15.95" customHeight="1">
      <c r="A157" s="40" t="s">
        <v>721</v>
      </c>
      <c r="B157" s="13">
        <v>49</v>
      </c>
      <c r="C157" s="5">
        <f t="shared" si="10"/>
        <v>6.9602272727272725</v>
      </c>
      <c r="D157" s="1"/>
      <c r="E157" s="40" t="s">
        <v>721</v>
      </c>
      <c r="F157" s="13">
        <v>26</v>
      </c>
      <c r="G157" s="5">
        <f t="shared" si="11"/>
        <v>3.6931818181818183</v>
      </c>
    </row>
    <row r="158" spans="1:7" ht="15.95" customHeight="1">
      <c r="A158" s="40" t="s">
        <v>722</v>
      </c>
      <c r="B158" s="13">
        <v>59</v>
      </c>
      <c r="C158" s="5">
        <f t="shared" si="10"/>
        <v>8.3806818181818183</v>
      </c>
      <c r="D158" s="1"/>
      <c r="E158" s="40" t="s">
        <v>722</v>
      </c>
      <c r="F158" s="13">
        <v>40</v>
      </c>
      <c r="G158" s="5">
        <f t="shared" si="11"/>
        <v>5.6818181818181817</v>
      </c>
    </row>
    <row r="159" spans="1:7" ht="15.95" customHeight="1">
      <c r="A159" s="40" t="s">
        <v>723</v>
      </c>
      <c r="B159" s="13">
        <v>49</v>
      </c>
      <c r="C159" s="5">
        <f t="shared" si="10"/>
        <v>6.9602272727272725</v>
      </c>
      <c r="D159" s="1"/>
      <c r="E159" s="40" t="s">
        <v>723</v>
      </c>
      <c r="F159" s="13">
        <v>21</v>
      </c>
      <c r="G159" s="5">
        <f t="shared" si="11"/>
        <v>2.9829545454545454</v>
      </c>
    </row>
    <row r="160" spans="1:7" ht="15.95" customHeight="1">
      <c r="A160" s="40" t="s">
        <v>724</v>
      </c>
      <c r="B160" s="13">
        <v>37</v>
      </c>
      <c r="C160" s="5">
        <f t="shared" si="10"/>
        <v>5.2556818181818183</v>
      </c>
      <c r="D160" s="1"/>
      <c r="E160" s="40" t="s">
        <v>724</v>
      </c>
      <c r="F160" s="13">
        <v>13</v>
      </c>
      <c r="G160" s="5">
        <f t="shared" si="11"/>
        <v>1.8465909090909092</v>
      </c>
    </row>
    <row r="161" spans="1:7" ht="15.95" customHeight="1">
      <c r="A161" s="40" t="s">
        <v>725</v>
      </c>
      <c r="B161" s="13">
        <v>27</v>
      </c>
      <c r="C161" s="5">
        <f t="shared" si="10"/>
        <v>3.8352272727272729</v>
      </c>
      <c r="D161" s="1"/>
      <c r="E161" s="40" t="s">
        <v>725</v>
      </c>
      <c r="F161" s="13">
        <v>10</v>
      </c>
      <c r="G161" s="5">
        <f t="shared" si="11"/>
        <v>1.4204545454545454</v>
      </c>
    </row>
    <row r="162" spans="1:7" ht="15.95" customHeight="1">
      <c r="A162" s="40" t="s">
        <v>726</v>
      </c>
      <c r="B162" s="13">
        <v>17</v>
      </c>
      <c r="C162" s="5">
        <f t="shared" si="10"/>
        <v>2.4147727272727271</v>
      </c>
      <c r="D162" s="1"/>
      <c r="E162" s="40" t="s">
        <v>726</v>
      </c>
      <c r="F162" s="13">
        <v>3</v>
      </c>
      <c r="G162" s="5">
        <f t="shared" si="11"/>
        <v>0.42613636363636359</v>
      </c>
    </row>
    <row r="163" spans="1:7" ht="15.95" customHeight="1">
      <c r="A163" s="40" t="s">
        <v>727</v>
      </c>
      <c r="B163" s="13">
        <v>8</v>
      </c>
      <c r="C163" s="5">
        <f t="shared" si="10"/>
        <v>1.1363636363636365</v>
      </c>
      <c r="D163" s="1"/>
      <c r="E163" s="40" t="s">
        <v>727</v>
      </c>
      <c r="F163" s="13">
        <v>0</v>
      </c>
      <c r="G163" s="5">
        <f t="shared" si="11"/>
        <v>0</v>
      </c>
    </row>
    <row r="164" spans="1:7" ht="15.95" customHeight="1">
      <c r="A164" s="40" t="s">
        <v>728</v>
      </c>
      <c r="B164" s="13">
        <v>13</v>
      </c>
      <c r="C164" s="5">
        <f t="shared" si="10"/>
        <v>1.8465909090909092</v>
      </c>
      <c r="D164" s="1"/>
      <c r="E164" s="40" t="s">
        <v>728</v>
      </c>
      <c r="F164" s="13">
        <v>4</v>
      </c>
      <c r="G164" s="5">
        <f t="shared" si="11"/>
        <v>0.56818181818181823</v>
      </c>
    </row>
    <row r="165" spans="1:7" ht="15.95" customHeight="1">
      <c r="A165" s="40" t="s">
        <v>729</v>
      </c>
      <c r="B165" s="13">
        <v>3</v>
      </c>
      <c r="C165" s="5">
        <f t="shared" si="10"/>
        <v>0.42613636363636359</v>
      </c>
      <c r="D165" s="1"/>
      <c r="E165" s="40" t="s">
        <v>729</v>
      </c>
      <c r="F165" s="13">
        <v>1</v>
      </c>
      <c r="G165" s="5">
        <f t="shared" si="11"/>
        <v>0.14204545454545456</v>
      </c>
    </row>
    <row r="166" spans="1:7" ht="15.95" customHeight="1">
      <c r="A166" s="40" t="s">
        <v>651</v>
      </c>
      <c r="B166" s="13">
        <v>5</v>
      </c>
      <c r="C166" s="5">
        <f t="shared" si="10"/>
        <v>0.71022727272727271</v>
      </c>
      <c r="D166" s="1"/>
      <c r="E166" s="40" t="s">
        <v>651</v>
      </c>
      <c r="F166" s="13">
        <v>0</v>
      </c>
      <c r="G166" s="5">
        <f t="shared" si="11"/>
        <v>0</v>
      </c>
    </row>
    <row r="167" spans="1:7" ht="15.95" customHeight="1">
      <c r="A167" s="40" t="s">
        <v>481</v>
      </c>
      <c r="B167" s="13">
        <v>84</v>
      </c>
      <c r="C167" s="5">
        <f t="shared" si="10"/>
        <v>11.931818181818182</v>
      </c>
      <c r="D167" s="1"/>
      <c r="E167" s="40" t="s">
        <v>481</v>
      </c>
      <c r="F167" s="13">
        <v>272</v>
      </c>
      <c r="G167" s="5">
        <f t="shared" si="11"/>
        <v>38.636363636363633</v>
      </c>
    </row>
    <row r="168" spans="1:7" ht="15.95" customHeight="1">
      <c r="A168" s="89" t="s">
        <v>482</v>
      </c>
      <c r="B168" s="14">
        <f>SUM(B155:B167)</f>
        <v>704</v>
      </c>
      <c r="C168" s="15">
        <v>100</v>
      </c>
      <c r="D168" s="1"/>
      <c r="E168" s="89" t="s">
        <v>482</v>
      </c>
      <c r="F168" s="14">
        <f>SUM(F155:F167)</f>
        <v>704</v>
      </c>
      <c r="G168" s="15">
        <v>100</v>
      </c>
    </row>
    <row r="169" spans="1:7" ht="15.95" customHeight="1">
      <c r="A169" s="40" t="s">
        <v>478</v>
      </c>
      <c r="D169" s="1"/>
      <c r="E169" s="40" t="s">
        <v>478</v>
      </c>
      <c r="F169"/>
      <c r="G169"/>
    </row>
    <row r="170" spans="1:7" ht="15.95" customHeight="1">
      <c r="A170" s="89" t="s">
        <v>478</v>
      </c>
      <c r="B170" s="108" t="s">
        <v>452</v>
      </c>
      <c r="D170" s="1"/>
      <c r="E170" s="89" t="s">
        <v>478</v>
      </c>
      <c r="F170" s="108" t="s">
        <v>452</v>
      </c>
      <c r="G170"/>
    </row>
    <row r="171" spans="1:7" ht="15.95" customHeight="1">
      <c r="A171" s="40" t="s">
        <v>489</v>
      </c>
      <c r="B171" s="52">
        <v>9273</v>
      </c>
      <c r="D171" s="1"/>
      <c r="E171" s="40" t="s">
        <v>489</v>
      </c>
      <c r="F171" s="52">
        <v>47.9</v>
      </c>
      <c r="G171"/>
    </row>
    <row r="172" spans="1:7" ht="15.95" customHeight="1">
      <c r="A172" s="40" t="s">
        <v>490</v>
      </c>
      <c r="B172" s="52">
        <v>139</v>
      </c>
      <c r="D172" s="1"/>
      <c r="E172" s="40" t="s">
        <v>490</v>
      </c>
      <c r="F172" s="52">
        <v>93.8</v>
      </c>
      <c r="G172"/>
    </row>
    <row r="173" spans="1:7" ht="15.95" customHeight="1">
      <c r="A173" s="40" t="s">
        <v>491</v>
      </c>
      <c r="B173" s="52">
        <v>208.3</v>
      </c>
      <c r="E173" s="40" t="s">
        <v>491</v>
      </c>
      <c r="F173" s="52">
        <v>158.19999999999999</v>
      </c>
      <c r="G173"/>
    </row>
    <row r="174" spans="1:7" ht="15.95" customHeight="1">
      <c r="A174" s="103" t="s">
        <v>492</v>
      </c>
      <c r="B174" s="53">
        <v>140.9</v>
      </c>
      <c r="E174" s="103" t="s">
        <v>492</v>
      </c>
      <c r="F174" s="53">
        <v>107.7</v>
      </c>
      <c r="G174"/>
    </row>
    <row r="175" spans="1:7" ht="15.95" customHeight="1"/>
    <row r="176" spans="1:7" ht="15.95" customHeight="1">
      <c r="A176" s="40" t="s">
        <v>513</v>
      </c>
    </row>
    <row r="177" spans="1:7" ht="8.1" customHeight="1">
      <c r="A177" s="40" t="s">
        <v>478</v>
      </c>
    </row>
    <row r="178" spans="1:7" ht="15.95" customHeight="1">
      <c r="A178" s="40" t="s">
        <v>516</v>
      </c>
      <c r="E178" s="40" t="s">
        <v>506</v>
      </c>
      <c r="F178"/>
      <c r="G178"/>
    </row>
    <row r="179" spans="1:7" s="40" customFormat="1" ht="15.95" customHeight="1">
      <c r="A179" s="89" t="s">
        <v>114</v>
      </c>
      <c r="B179" s="92" t="s">
        <v>109</v>
      </c>
      <c r="C179" s="112" t="s">
        <v>757</v>
      </c>
      <c r="D179" s="87"/>
      <c r="E179" s="89" t="s">
        <v>114</v>
      </c>
      <c r="F179" s="92" t="s">
        <v>109</v>
      </c>
      <c r="G179" s="112" t="s">
        <v>757</v>
      </c>
    </row>
    <row r="180" spans="1:7" ht="15.95" customHeight="1">
      <c r="A180" s="40" t="s">
        <v>649</v>
      </c>
      <c r="B180" s="13">
        <v>3</v>
      </c>
      <c r="C180" s="5">
        <f t="shared" ref="C180:C192" si="12">B180/704*100</f>
        <v>0.42613636363636359</v>
      </c>
      <c r="E180" s="40" t="s">
        <v>649</v>
      </c>
      <c r="F180" s="13">
        <v>5</v>
      </c>
      <c r="G180" s="5">
        <f t="shared" ref="G180:G192" si="13">F180/704*100</f>
        <v>0.71022727272727271</v>
      </c>
    </row>
    <row r="181" spans="1:7" ht="15.95" customHeight="1">
      <c r="A181" s="40" t="s">
        <v>721</v>
      </c>
      <c r="B181" s="13">
        <v>66</v>
      </c>
      <c r="C181" s="5">
        <f t="shared" si="12"/>
        <v>9.375</v>
      </c>
      <c r="E181" s="40" t="s">
        <v>721</v>
      </c>
      <c r="F181" s="13">
        <v>62</v>
      </c>
      <c r="G181" s="5">
        <f t="shared" si="13"/>
        <v>8.8068181818181817</v>
      </c>
    </row>
    <row r="182" spans="1:7" ht="15.95" customHeight="1">
      <c r="A182" s="40" t="s">
        <v>722</v>
      </c>
      <c r="B182" s="13">
        <v>173</v>
      </c>
      <c r="C182" s="5">
        <f t="shared" si="12"/>
        <v>24.573863636363637</v>
      </c>
      <c r="E182" s="40" t="s">
        <v>722</v>
      </c>
      <c r="F182" s="13">
        <v>138</v>
      </c>
      <c r="G182" s="5">
        <f t="shared" si="13"/>
        <v>19.602272727272727</v>
      </c>
    </row>
    <row r="183" spans="1:7" ht="15.95" customHeight="1">
      <c r="A183" s="40" t="s">
        <v>723</v>
      </c>
      <c r="B183" s="13">
        <v>150</v>
      </c>
      <c r="C183" s="5">
        <f t="shared" si="12"/>
        <v>21.306818181818183</v>
      </c>
      <c r="E183" s="40" t="s">
        <v>723</v>
      </c>
      <c r="F183" s="13">
        <v>109</v>
      </c>
      <c r="G183" s="5">
        <f t="shared" si="13"/>
        <v>15.482954545454545</v>
      </c>
    </row>
    <row r="184" spans="1:7" ht="15.95" customHeight="1">
      <c r="A184" s="40" t="s">
        <v>724</v>
      </c>
      <c r="B184" s="13">
        <v>124</v>
      </c>
      <c r="C184" s="5">
        <f t="shared" si="12"/>
        <v>17.613636363636363</v>
      </c>
      <c r="E184" s="40" t="s">
        <v>724</v>
      </c>
      <c r="F184" s="13">
        <v>75</v>
      </c>
      <c r="G184" s="5">
        <f t="shared" si="13"/>
        <v>10.653409090909092</v>
      </c>
    </row>
    <row r="185" spans="1:7" ht="15.95" customHeight="1">
      <c r="A185" s="40" t="s">
        <v>725</v>
      </c>
      <c r="B185" s="13">
        <v>70</v>
      </c>
      <c r="C185" s="5">
        <f t="shared" si="12"/>
        <v>9.9431818181818183</v>
      </c>
      <c r="E185" s="40" t="s">
        <v>725</v>
      </c>
      <c r="F185" s="13">
        <v>31</v>
      </c>
      <c r="G185" s="5">
        <f t="shared" si="13"/>
        <v>4.4034090909090908</v>
      </c>
    </row>
    <row r="186" spans="1:7" ht="15.95" customHeight="1">
      <c r="A186" s="40" t="s">
        <v>726</v>
      </c>
      <c r="B186" s="13">
        <v>24</v>
      </c>
      <c r="C186" s="5">
        <f t="shared" si="12"/>
        <v>3.4090909090909087</v>
      </c>
      <c r="E186" s="40" t="s">
        <v>726</v>
      </c>
      <c r="F186" s="13">
        <v>12</v>
      </c>
      <c r="G186" s="5">
        <f t="shared" si="13"/>
        <v>1.7045454545454544</v>
      </c>
    </row>
    <row r="187" spans="1:7" ht="15.95" customHeight="1">
      <c r="A187" s="40" t="s">
        <v>727</v>
      </c>
      <c r="B187" s="13">
        <v>11</v>
      </c>
      <c r="C187" s="5">
        <f t="shared" si="12"/>
        <v>1.5625</v>
      </c>
      <c r="E187" s="40" t="s">
        <v>727</v>
      </c>
      <c r="F187" s="13">
        <v>2</v>
      </c>
      <c r="G187" s="5">
        <f t="shared" si="13"/>
        <v>0.28409090909090912</v>
      </c>
    </row>
    <row r="188" spans="1:7" ht="15.95" customHeight="1">
      <c r="A188" s="40" t="s">
        <v>728</v>
      </c>
      <c r="B188" s="13">
        <v>1</v>
      </c>
      <c r="C188" s="5">
        <f t="shared" si="12"/>
        <v>0.14204545454545456</v>
      </c>
      <c r="E188" s="40" t="s">
        <v>728</v>
      </c>
      <c r="F188" s="13">
        <v>1</v>
      </c>
      <c r="G188" s="5">
        <f t="shared" si="13"/>
        <v>0.14204545454545456</v>
      </c>
    </row>
    <row r="189" spans="1:7" ht="15.95" customHeight="1">
      <c r="A189" s="40" t="s">
        <v>729</v>
      </c>
      <c r="B189" s="13">
        <v>2</v>
      </c>
      <c r="C189" s="5">
        <f t="shared" si="12"/>
        <v>0.28409090909090912</v>
      </c>
      <c r="E189" s="40" t="s">
        <v>729</v>
      </c>
      <c r="F189" s="13">
        <v>0</v>
      </c>
      <c r="G189" s="5">
        <f t="shared" si="13"/>
        <v>0</v>
      </c>
    </row>
    <row r="190" spans="1:7" ht="15.95" customHeight="1">
      <c r="A190" s="40" t="s">
        <v>651</v>
      </c>
      <c r="B190" s="13">
        <v>4</v>
      </c>
      <c r="C190" s="5">
        <f t="shared" si="12"/>
        <v>0.56818181818181823</v>
      </c>
      <c r="E190" s="40" t="s">
        <v>651</v>
      </c>
      <c r="F190" s="13">
        <v>1</v>
      </c>
      <c r="G190" s="5">
        <f t="shared" si="13"/>
        <v>0.14204545454545456</v>
      </c>
    </row>
    <row r="191" spans="1:7" ht="15.95" customHeight="1">
      <c r="A191" s="40" t="s">
        <v>481</v>
      </c>
      <c r="B191" s="13">
        <v>62</v>
      </c>
      <c r="C191" s="5">
        <f t="shared" si="12"/>
        <v>8.8068181818181817</v>
      </c>
      <c r="E191" s="40" t="s">
        <v>481</v>
      </c>
      <c r="F191" s="13">
        <v>261</v>
      </c>
      <c r="G191" s="5">
        <f t="shared" si="13"/>
        <v>37.073863636363633</v>
      </c>
    </row>
    <row r="192" spans="1:7" ht="15.95" customHeight="1">
      <c r="A192" s="40" t="s">
        <v>484</v>
      </c>
      <c r="B192" s="13">
        <v>14</v>
      </c>
      <c r="C192" s="5">
        <f t="shared" si="12"/>
        <v>1.9886363636363635</v>
      </c>
      <c r="E192" s="40" t="s">
        <v>484</v>
      </c>
      <c r="F192" s="13">
        <v>7</v>
      </c>
      <c r="G192" s="5">
        <f t="shared" si="13"/>
        <v>0.99431818181818177</v>
      </c>
    </row>
    <row r="193" spans="1:7" ht="15.95" customHeight="1">
      <c r="A193" s="89" t="s">
        <v>482</v>
      </c>
      <c r="B193" s="14">
        <f>SUM(B180:B192)</f>
        <v>704</v>
      </c>
      <c r="C193" s="15">
        <v>100</v>
      </c>
      <c r="E193" s="89" t="s">
        <v>482</v>
      </c>
      <c r="F193" s="14">
        <v>704</v>
      </c>
      <c r="G193" s="15">
        <v>100</v>
      </c>
    </row>
    <row r="194" spans="1:7" ht="15.95" customHeight="1">
      <c r="A194" s="40" t="s">
        <v>478</v>
      </c>
      <c r="E194" s="40" t="s">
        <v>478</v>
      </c>
      <c r="F194"/>
      <c r="G194"/>
    </row>
    <row r="195" spans="1:7" ht="15.95" customHeight="1">
      <c r="A195" s="89" t="s">
        <v>478</v>
      </c>
      <c r="B195" s="108" t="s">
        <v>452</v>
      </c>
      <c r="E195" s="89" t="s">
        <v>478</v>
      </c>
      <c r="F195" s="108" t="s">
        <v>452</v>
      </c>
      <c r="G195"/>
    </row>
    <row r="196" spans="1:7" ht="15.95" customHeight="1">
      <c r="A196" s="40" t="s">
        <v>489</v>
      </c>
      <c r="B196" s="52">
        <v>192</v>
      </c>
      <c r="E196" s="40" t="s">
        <v>489</v>
      </c>
      <c r="F196" s="52">
        <v>172.2</v>
      </c>
      <c r="G196"/>
    </row>
    <row r="197" spans="1:7" ht="15.95" customHeight="1">
      <c r="A197" s="40" t="s">
        <v>490</v>
      </c>
      <c r="B197" s="52">
        <v>96</v>
      </c>
      <c r="E197" s="40" t="s">
        <v>490</v>
      </c>
      <c r="F197" s="52">
        <v>83.51</v>
      </c>
      <c r="G197"/>
    </row>
    <row r="198" spans="1:7" ht="15.95" customHeight="1">
      <c r="A198" s="40" t="s">
        <v>491</v>
      </c>
      <c r="B198" s="52">
        <v>196.3</v>
      </c>
      <c r="E198" s="40" t="s">
        <v>491</v>
      </c>
      <c r="F198" s="52">
        <v>175</v>
      </c>
      <c r="G198"/>
    </row>
    <row r="199" spans="1:7" ht="15.95" customHeight="1">
      <c r="A199" s="103" t="s">
        <v>492</v>
      </c>
      <c r="B199" s="53">
        <v>92.6</v>
      </c>
      <c r="E199" s="103" t="s">
        <v>492</v>
      </c>
      <c r="F199" s="53">
        <v>81.2</v>
      </c>
      <c r="G199"/>
    </row>
    <row r="200" spans="1:7" ht="15.95" customHeight="1"/>
    <row r="201" spans="1:7" ht="15.95" customHeight="1">
      <c r="A201" s="40" t="s">
        <v>514</v>
      </c>
    </row>
    <row r="202" spans="1:7" ht="8.1" customHeight="1">
      <c r="A202" s="40" t="s">
        <v>478</v>
      </c>
    </row>
    <row r="203" spans="1:7" ht="15.95" customHeight="1">
      <c r="A203" s="40" t="s">
        <v>516</v>
      </c>
      <c r="E203" s="40" t="s">
        <v>506</v>
      </c>
      <c r="F203"/>
      <c r="G203"/>
    </row>
    <row r="204" spans="1:7" s="40" customFormat="1" ht="15.95" customHeight="1">
      <c r="A204" s="89" t="s">
        <v>114</v>
      </c>
      <c r="B204" s="92" t="s">
        <v>109</v>
      </c>
      <c r="C204" s="112" t="s">
        <v>757</v>
      </c>
      <c r="D204" s="87"/>
      <c r="E204" s="89" t="s">
        <v>114</v>
      </c>
      <c r="F204" s="92" t="s">
        <v>109</v>
      </c>
      <c r="G204" s="112" t="s">
        <v>757</v>
      </c>
    </row>
    <row r="205" spans="1:7" ht="15.95" customHeight="1">
      <c r="A205" s="40" t="s">
        <v>505</v>
      </c>
      <c r="B205" s="13">
        <v>439</v>
      </c>
      <c r="C205" s="5">
        <f t="shared" ref="C205:C212" si="14">B205/704*100</f>
        <v>62.35795454545454</v>
      </c>
      <c r="E205" s="40" t="s">
        <v>505</v>
      </c>
      <c r="F205" s="13">
        <v>345</v>
      </c>
      <c r="G205" s="5">
        <f t="shared" ref="G205:G212" si="15">F205/704*100</f>
        <v>49.00568181818182</v>
      </c>
    </row>
    <row r="206" spans="1:7" ht="15.95" customHeight="1">
      <c r="A206" s="40" t="s">
        <v>649</v>
      </c>
      <c r="B206" s="13">
        <v>21</v>
      </c>
      <c r="C206" s="5">
        <f t="shared" si="14"/>
        <v>2.9829545454545454</v>
      </c>
      <c r="E206" s="40" t="s">
        <v>649</v>
      </c>
      <c r="F206" s="13">
        <v>13</v>
      </c>
      <c r="G206" s="5">
        <f t="shared" si="15"/>
        <v>1.8465909090909092</v>
      </c>
    </row>
    <row r="207" spans="1:7" ht="15.95" customHeight="1">
      <c r="A207" s="40" t="s">
        <v>721</v>
      </c>
      <c r="B207" s="13">
        <v>72</v>
      </c>
      <c r="C207" s="5">
        <f t="shared" si="14"/>
        <v>10.227272727272728</v>
      </c>
      <c r="E207" s="40" t="s">
        <v>721</v>
      </c>
      <c r="F207" s="13">
        <v>39</v>
      </c>
      <c r="G207" s="5">
        <f t="shared" si="15"/>
        <v>5.5397727272727275</v>
      </c>
    </row>
    <row r="208" spans="1:7" ht="15.95" customHeight="1">
      <c r="A208" s="40" t="s">
        <v>722</v>
      </c>
      <c r="B208" s="13">
        <v>49</v>
      </c>
      <c r="C208" s="5">
        <f t="shared" si="14"/>
        <v>6.9602272727272725</v>
      </c>
      <c r="E208" s="40" t="s">
        <v>722</v>
      </c>
      <c r="F208" s="13">
        <v>23</v>
      </c>
      <c r="G208" s="5">
        <f t="shared" si="15"/>
        <v>3.2670454545454546</v>
      </c>
    </row>
    <row r="209" spans="1:7" ht="15.95" customHeight="1">
      <c r="A209" s="40" t="s">
        <v>723</v>
      </c>
      <c r="B209" s="13">
        <v>23</v>
      </c>
      <c r="C209" s="5">
        <f t="shared" si="14"/>
        <v>3.2670454545454546</v>
      </c>
      <c r="E209" s="40" t="s">
        <v>723</v>
      </c>
      <c r="F209" s="13">
        <v>9</v>
      </c>
      <c r="G209" s="5">
        <f t="shared" si="15"/>
        <v>1.2784090909090911</v>
      </c>
    </row>
    <row r="210" spans="1:7" ht="15.95" customHeight="1">
      <c r="A210" s="40" t="s">
        <v>724</v>
      </c>
      <c r="B210" s="13">
        <v>13</v>
      </c>
      <c r="C210" s="5">
        <f t="shared" si="14"/>
        <v>1.8465909090909092</v>
      </c>
      <c r="E210" s="40" t="s">
        <v>724</v>
      </c>
      <c r="F210" s="13">
        <v>3</v>
      </c>
      <c r="G210" s="5">
        <f t="shared" si="15"/>
        <v>0.42613636363636359</v>
      </c>
    </row>
    <row r="211" spans="1:7" ht="15.95" customHeight="1">
      <c r="A211" s="40" t="s">
        <v>676</v>
      </c>
      <c r="B211" s="13">
        <v>9</v>
      </c>
      <c r="C211" s="5">
        <f t="shared" si="14"/>
        <v>1.2784090909090911</v>
      </c>
      <c r="E211" s="40" t="s">
        <v>676</v>
      </c>
      <c r="F211" s="13">
        <v>4</v>
      </c>
      <c r="G211" s="5">
        <f t="shared" si="15"/>
        <v>0.56818181818181823</v>
      </c>
    </row>
    <row r="212" spans="1:7" ht="15.95" customHeight="1">
      <c r="A212" s="40" t="s">
        <v>481</v>
      </c>
      <c r="B212" s="13">
        <v>78</v>
      </c>
      <c r="C212" s="53">
        <f t="shared" si="14"/>
        <v>11.079545454545455</v>
      </c>
      <c r="E212" s="40" t="s">
        <v>481</v>
      </c>
      <c r="F212" s="13">
        <v>268</v>
      </c>
      <c r="G212" s="53">
        <f t="shared" si="15"/>
        <v>38.06818181818182</v>
      </c>
    </row>
    <row r="213" spans="1:7" ht="15.95" customHeight="1">
      <c r="A213" s="89" t="s">
        <v>482</v>
      </c>
      <c r="B213" s="14">
        <f>SUM(B205:B212)</f>
        <v>704</v>
      </c>
      <c r="C213" s="30">
        <v>100</v>
      </c>
      <c r="E213" s="89" t="s">
        <v>482</v>
      </c>
      <c r="F213" s="14">
        <f>SUM(F205:F212)</f>
        <v>704</v>
      </c>
      <c r="G213" s="30">
        <v>100</v>
      </c>
    </row>
    <row r="214" spans="1:7" ht="15.95" customHeight="1">
      <c r="A214" s="40" t="s">
        <v>478</v>
      </c>
      <c r="E214" s="40" t="s">
        <v>478</v>
      </c>
      <c r="F214"/>
      <c r="G214"/>
    </row>
    <row r="215" spans="1:7" ht="15.95" customHeight="1">
      <c r="A215" s="89" t="s">
        <v>478</v>
      </c>
      <c r="B215" s="108" t="s">
        <v>452</v>
      </c>
      <c r="E215" s="89" t="s">
        <v>478</v>
      </c>
      <c r="F215" s="108" t="s">
        <v>452</v>
      </c>
      <c r="G215"/>
    </row>
    <row r="216" spans="1:7" ht="15.95" customHeight="1">
      <c r="A216" s="40" t="s">
        <v>489</v>
      </c>
      <c r="B216" s="52">
        <v>34.6</v>
      </c>
      <c r="E216" s="40" t="s">
        <v>489</v>
      </c>
      <c r="F216" s="52">
        <v>22</v>
      </c>
      <c r="G216"/>
    </row>
    <row r="217" spans="1:7" ht="15.95" customHeight="1">
      <c r="A217" s="40" t="s">
        <v>490</v>
      </c>
      <c r="B217" s="52">
        <v>68.3</v>
      </c>
      <c r="E217" s="40" t="s">
        <v>490</v>
      </c>
      <c r="F217" s="52">
        <v>55.4</v>
      </c>
      <c r="G217"/>
    </row>
    <row r="218" spans="1:7" ht="15.95" customHeight="1">
      <c r="A218" s="40" t="s">
        <v>491</v>
      </c>
      <c r="B218" s="52">
        <v>115.7</v>
      </c>
      <c r="E218" s="40" t="s">
        <v>491</v>
      </c>
      <c r="F218" s="52">
        <v>105.3</v>
      </c>
      <c r="G218"/>
    </row>
    <row r="219" spans="1:7" ht="15.95" customHeight="1">
      <c r="A219" s="103" t="s">
        <v>492</v>
      </c>
      <c r="B219" s="53">
        <v>79</v>
      </c>
      <c r="E219" s="103" t="s">
        <v>492</v>
      </c>
      <c r="F219" s="53">
        <v>77.2</v>
      </c>
      <c r="G219"/>
    </row>
    <row r="220" spans="1:7" ht="15.95" customHeight="1"/>
    <row r="221" spans="1:7" ht="15.95" customHeight="1">
      <c r="A221" s="40" t="s">
        <v>515</v>
      </c>
      <c r="D221"/>
    </row>
    <row r="222" spans="1:7" ht="8.1" customHeight="1">
      <c r="A222" s="40" t="s">
        <v>478</v>
      </c>
      <c r="D222"/>
    </row>
    <row r="223" spans="1:7" ht="15.95" customHeight="1">
      <c r="A223" s="40" t="s">
        <v>516</v>
      </c>
      <c r="D223"/>
      <c r="E223" s="40" t="s">
        <v>506</v>
      </c>
      <c r="F223"/>
      <c r="G223"/>
    </row>
    <row r="224" spans="1:7" s="40" customFormat="1" ht="15.95" customHeight="1">
      <c r="A224" s="89" t="s">
        <v>114</v>
      </c>
      <c r="B224" s="92" t="s">
        <v>109</v>
      </c>
      <c r="C224" s="112" t="s">
        <v>757</v>
      </c>
      <c r="E224" s="89" t="s">
        <v>114</v>
      </c>
      <c r="F224" s="92" t="s">
        <v>109</v>
      </c>
      <c r="G224" s="112" t="s">
        <v>757</v>
      </c>
    </row>
    <row r="225" spans="1:7" ht="15.95" customHeight="1">
      <c r="A225" s="40" t="s">
        <v>649</v>
      </c>
      <c r="B225" s="13">
        <v>0</v>
      </c>
      <c r="C225" s="5">
        <f t="shared" ref="C225:C238" si="16">B225/704*100</f>
        <v>0</v>
      </c>
      <c r="D225"/>
      <c r="E225" s="40" t="s">
        <v>649</v>
      </c>
      <c r="F225" s="13">
        <v>0</v>
      </c>
      <c r="G225" s="5">
        <f t="shared" ref="G225:G238" si="17">F225/704*100</f>
        <v>0</v>
      </c>
    </row>
    <row r="226" spans="1:7" ht="15.95" customHeight="1">
      <c r="A226" s="40" t="s">
        <v>721</v>
      </c>
      <c r="B226" s="13">
        <v>1</v>
      </c>
      <c r="C226" s="5">
        <f t="shared" si="16"/>
        <v>0.14204545454545456</v>
      </c>
      <c r="D226"/>
      <c r="E226" s="40" t="s">
        <v>721</v>
      </c>
      <c r="F226" s="13">
        <v>1</v>
      </c>
      <c r="G226" s="5">
        <f t="shared" si="17"/>
        <v>0.14204545454545456</v>
      </c>
    </row>
    <row r="227" spans="1:7" ht="15.95" customHeight="1">
      <c r="A227" s="40" t="s">
        <v>722</v>
      </c>
      <c r="B227" s="13">
        <v>0</v>
      </c>
      <c r="C227" s="5">
        <f t="shared" si="16"/>
        <v>0</v>
      </c>
      <c r="D227"/>
      <c r="E227" s="40" t="s">
        <v>722</v>
      </c>
      <c r="F227" s="13">
        <v>1</v>
      </c>
      <c r="G227" s="5">
        <f t="shared" si="17"/>
        <v>0.14204545454545456</v>
      </c>
    </row>
    <row r="228" spans="1:7" ht="15.95" customHeight="1">
      <c r="A228" s="40" t="s">
        <v>723</v>
      </c>
      <c r="B228" s="13">
        <v>2</v>
      </c>
      <c r="C228" s="5">
        <f t="shared" si="16"/>
        <v>0.28409090909090912</v>
      </c>
      <c r="D228"/>
      <c r="E228" s="40" t="s">
        <v>723</v>
      </c>
      <c r="F228" s="13">
        <v>1</v>
      </c>
      <c r="G228" s="5">
        <f t="shared" si="17"/>
        <v>0.14204545454545456</v>
      </c>
    </row>
    <row r="229" spans="1:7" ht="15.95" customHeight="1">
      <c r="A229" s="40" t="s">
        <v>724</v>
      </c>
      <c r="B229" s="13">
        <v>4</v>
      </c>
      <c r="C229" s="5">
        <f t="shared" si="16"/>
        <v>0.56818181818181823</v>
      </c>
      <c r="D229"/>
      <c r="E229" s="40" t="s">
        <v>724</v>
      </c>
      <c r="F229" s="13">
        <v>5</v>
      </c>
      <c r="G229" s="5">
        <f t="shared" si="17"/>
        <v>0.71022727272727271</v>
      </c>
    </row>
    <row r="230" spans="1:7" ht="15.95" customHeight="1">
      <c r="A230" s="40" t="s">
        <v>725</v>
      </c>
      <c r="B230" s="13">
        <v>18</v>
      </c>
      <c r="C230" s="5">
        <f t="shared" si="16"/>
        <v>2.5568181818181821</v>
      </c>
      <c r="D230"/>
      <c r="E230" s="40" t="s">
        <v>725</v>
      </c>
      <c r="F230" s="13">
        <v>26</v>
      </c>
      <c r="G230" s="5">
        <f t="shared" si="17"/>
        <v>3.6931818181818183</v>
      </c>
    </row>
    <row r="231" spans="1:7" ht="15.95" customHeight="1">
      <c r="A231" s="40" t="s">
        <v>726</v>
      </c>
      <c r="B231" s="13">
        <v>98</v>
      </c>
      <c r="C231" s="5">
        <f t="shared" si="16"/>
        <v>13.920454545454545</v>
      </c>
      <c r="D231"/>
      <c r="E231" s="40" t="s">
        <v>726</v>
      </c>
      <c r="F231" s="13">
        <v>111</v>
      </c>
      <c r="G231" s="5">
        <f t="shared" si="17"/>
        <v>15.767045454545455</v>
      </c>
    </row>
    <row r="232" spans="1:7" ht="15.95" customHeight="1">
      <c r="A232" s="40" t="s">
        <v>727</v>
      </c>
      <c r="B232" s="13">
        <v>131</v>
      </c>
      <c r="C232" s="5">
        <f t="shared" si="16"/>
        <v>18.607954545454543</v>
      </c>
      <c r="D232"/>
      <c r="E232" s="40" t="s">
        <v>727</v>
      </c>
      <c r="F232" s="13">
        <v>134</v>
      </c>
      <c r="G232" s="5">
        <f t="shared" si="17"/>
        <v>19.03409090909091</v>
      </c>
    </row>
    <row r="233" spans="1:7" ht="15.95" customHeight="1">
      <c r="A233" s="40" t="s">
        <v>728</v>
      </c>
      <c r="B233" s="13">
        <v>247</v>
      </c>
      <c r="C233" s="5">
        <f t="shared" si="16"/>
        <v>35.085227272727273</v>
      </c>
      <c r="D233"/>
      <c r="E233" s="40" t="s">
        <v>728</v>
      </c>
      <c r="F233" s="13">
        <v>116</v>
      </c>
      <c r="G233" s="5">
        <f t="shared" si="17"/>
        <v>16.477272727272727</v>
      </c>
    </row>
    <row r="234" spans="1:7" ht="15.95" customHeight="1">
      <c r="A234" s="40" t="s">
        <v>729</v>
      </c>
      <c r="B234" s="13">
        <v>65</v>
      </c>
      <c r="C234" s="5">
        <f t="shared" si="16"/>
        <v>9.232954545454545</v>
      </c>
      <c r="D234"/>
      <c r="E234" s="40" t="s">
        <v>729</v>
      </c>
      <c r="F234" s="13">
        <v>22</v>
      </c>
      <c r="G234" s="5">
        <f t="shared" si="17"/>
        <v>3.125</v>
      </c>
    </row>
    <row r="235" spans="1:7" ht="15.95" customHeight="1">
      <c r="A235" s="40" t="s">
        <v>730</v>
      </c>
      <c r="B235" s="13">
        <v>55</v>
      </c>
      <c r="C235" s="5">
        <f t="shared" si="16"/>
        <v>7.8125</v>
      </c>
      <c r="D235"/>
      <c r="E235" s="40" t="s">
        <v>730</v>
      </c>
      <c r="F235" s="13">
        <v>16</v>
      </c>
      <c r="G235" s="5">
        <f t="shared" si="17"/>
        <v>2.2727272727272729</v>
      </c>
    </row>
    <row r="236" spans="1:7" ht="15.95" customHeight="1">
      <c r="A236" s="40" t="s">
        <v>677</v>
      </c>
      <c r="B236" s="13">
        <v>17</v>
      </c>
      <c r="C236" s="5">
        <f t="shared" si="16"/>
        <v>2.4147727272727271</v>
      </c>
      <c r="D236"/>
      <c r="E236" s="40" t="s">
        <v>677</v>
      </c>
      <c r="F236" s="13">
        <v>3</v>
      </c>
      <c r="G236" s="5">
        <f t="shared" si="17"/>
        <v>0.42613636363636359</v>
      </c>
    </row>
    <row r="237" spans="1:7" ht="15.95" customHeight="1">
      <c r="A237" s="40" t="s">
        <v>481</v>
      </c>
      <c r="B237" s="13">
        <v>62</v>
      </c>
      <c r="C237" s="5">
        <f t="shared" si="16"/>
        <v>8.8068181818181817</v>
      </c>
      <c r="D237"/>
      <c r="E237" s="40" t="s">
        <v>481</v>
      </c>
      <c r="F237" s="13">
        <v>266</v>
      </c>
      <c r="G237" s="5">
        <f t="shared" si="17"/>
        <v>37.784090909090914</v>
      </c>
    </row>
    <row r="238" spans="1:7" ht="15.95" customHeight="1">
      <c r="A238" s="40" t="s">
        <v>484</v>
      </c>
      <c r="B238" s="13">
        <v>4</v>
      </c>
      <c r="C238" s="53">
        <f t="shared" si="16"/>
        <v>0.56818181818181823</v>
      </c>
      <c r="D238"/>
      <c r="E238" s="40" t="s">
        <v>484</v>
      </c>
      <c r="F238" s="13">
        <v>7</v>
      </c>
      <c r="G238" s="53">
        <f t="shared" si="17"/>
        <v>0.99431818181818177</v>
      </c>
    </row>
    <row r="239" spans="1:7" ht="15.95" customHeight="1">
      <c r="A239" s="89" t="s">
        <v>482</v>
      </c>
      <c r="B239" s="14">
        <f>SUM(B225:B238)</f>
        <v>704</v>
      </c>
      <c r="C239" s="30">
        <v>100</v>
      </c>
      <c r="D239"/>
      <c r="E239" s="89" t="s">
        <v>482</v>
      </c>
      <c r="F239" s="14">
        <v>714</v>
      </c>
      <c r="G239" s="30">
        <v>100</v>
      </c>
    </row>
    <row r="240" spans="1:7" ht="15.95" customHeight="1">
      <c r="A240" s="40" t="s">
        <v>478</v>
      </c>
      <c r="D240"/>
      <c r="E240" s="40" t="s">
        <v>478</v>
      </c>
      <c r="F240"/>
      <c r="G240"/>
    </row>
    <row r="241" spans="1:7" ht="15.95" customHeight="1">
      <c r="A241" s="89" t="s">
        <v>478</v>
      </c>
      <c r="B241" s="108" t="s">
        <v>452</v>
      </c>
      <c r="D241"/>
      <c r="E241" s="89" t="s">
        <v>478</v>
      </c>
      <c r="F241" s="108" t="s">
        <v>452</v>
      </c>
      <c r="G241"/>
    </row>
    <row r="242" spans="1:7" ht="15.95" customHeight="1">
      <c r="A242" s="40" t="s">
        <v>489</v>
      </c>
      <c r="B242" s="52">
        <v>463.6</v>
      </c>
      <c r="D242"/>
      <c r="E242" s="40" t="s">
        <v>489</v>
      </c>
      <c r="F242" s="8">
        <v>420.7</v>
      </c>
      <c r="G242"/>
    </row>
    <row r="243" spans="1:7" ht="15.95" customHeight="1">
      <c r="A243" s="40" t="s">
        <v>490</v>
      </c>
      <c r="B243" s="52">
        <v>96.5</v>
      </c>
      <c r="D243"/>
      <c r="E243" s="40" t="s">
        <v>490</v>
      </c>
      <c r="F243" s="8">
        <v>93.9</v>
      </c>
      <c r="G243"/>
    </row>
    <row r="244" spans="1:7" ht="15.95" customHeight="1">
      <c r="A244" s="40" t="s">
        <v>491</v>
      </c>
      <c r="B244" s="52">
        <v>466.5</v>
      </c>
      <c r="D244"/>
      <c r="E244" s="40" t="s">
        <v>491</v>
      </c>
      <c r="F244" s="8">
        <v>427.5</v>
      </c>
      <c r="G244"/>
    </row>
    <row r="245" spans="1:7" ht="15.95" customHeight="1">
      <c r="A245" s="103" t="s">
        <v>492</v>
      </c>
      <c r="B245" s="53">
        <v>89.5</v>
      </c>
      <c r="D245"/>
      <c r="E245" s="103" t="s">
        <v>492</v>
      </c>
      <c r="F245" s="9">
        <v>77.8</v>
      </c>
      <c r="G245"/>
    </row>
    <row r="246" spans="1:7" ht="15.95" customHeight="1">
      <c r="A246" s="87" t="s">
        <v>478</v>
      </c>
      <c r="B246" s="1"/>
      <c r="D246"/>
    </row>
    <row r="247" spans="1:7" ht="15.95" customHeight="1">
      <c r="A247" s="40" t="s">
        <v>486</v>
      </c>
      <c r="D247"/>
    </row>
    <row r="248" spans="1:7" ht="8.1" customHeight="1">
      <c r="A248" s="40" t="s">
        <v>478</v>
      </c>
      <c r="D248"/>
    </row>
    <row r="249" spans="1:7" ht="15.95" customHeight="1">
      <c r="A249" s="40" t="s">
        <v>516</v>
      </c>
      <c r="D249"/>
      <c r="E249" s="40" t="s">
        <v>506</v>
      </c>
      <c r="F249"/>
      <c r="G249"/>
    </row>
    <row r="250" spans="1:7" s="40" customFormat="1" ht="15.95" customHeight="1">
      <c r="A250" s="89" t="s">
        <v>114</v>
      </c>
      <c r="B250" s="92" t="s">
        <v>109</v>
      </c>
      <c r="C250" s="113" t="s">
        <v>757</v>
      </c>
      <c r="E250" s="89" t="s">
        <v>114</v>
      </c>
      <c r="F250" s="92" t="s">
        <v>109</v>
      </c>
      <c r="G250" s="113" t="s">
        <v>757</v>
      </c>
    </row>
    <row r="251" spans="1:7" ht="15.95" customHeight="1">
      <c r="A251" s="40" t="s">
        <v>505</v>
      </c>
      <c r="B251" s="13">
        <v>226</v>
      </c>
      <c r="C251" s="5">
        <f t="shared" ref="C251:C263" si="18">B251/704*100</f>
        <v>32.102272727272727</v>
      </c>
      <c r="D251"/>
      <c r="E251" s="40" t="s">
        <v>505</v>
      </c>
      <c r="F251" s="13">
        <v>193</v>
      </c>
      <c r="G251" s="5">
        <f t="shared" ref="G251:G263" si="19">F251/704*100</f>
        <v>27.41477272727273</v>
      </c>
    </row>
    <row r="252" spans="1:7" ht="15.95" customHeight="1">
      <c r="A252" s="40" t="s">
        <v>649</v>
      </c>
      <c r="B252" s="13">
        <v>13</v>
      </c>
      <c r="C252" s="5">
        <f t="shared" si="18"/>
        <v>1.8465909090909092</v>
      </c>
      <c r="D252"/>
      <c r="E252" s="40" t="s">
        <v>649</v>
      </c>
      <c r="F252" s="13">
        <v>35</v>
      </c>
      <c r="G252" s="5">
        <f t="shared" si="19"/>
        <v>4.9715909090909092</v>
      </c>
    </row>
    <row r="253" spans="1:7" ht="15.95" customHeight="1">
      <c r="A253" s="40" t="s">
        <v>721</v>
      </c>
      <c r="B253" s="13">
        <v>73</v>
      </c>
      <c r="C253" s="5">
        <f t="shared" si="18"/>
        <v>10.369318181818182</v>
      </c>
      <c r="D253"/>
      <c r="E253" s="40" t="s">
        <v>721</v>
      </c>
      <c r="F253" s="13">
        <v>57</v>
      </c>
      <c r="G253" s="5">
        <f t="shared" si="19"/>
        <v>8.0965909090909083</v>
      </c>
    </row>
    <row r="254" spans="1:7" ht="15.95" customHeight="1">
      <c r="A254" s="40" t="s">
        <v>722</v>
      </c>
      <c r="B254" s="13">
        <v>81</v>
      </c>
      <c r="C254" s="5">
        <f t="shared" si="18"/>
        <v>11.505681818181818</v>
      </c>
      <c r="D254"/>
      <c r="E254" s="40" t="s">
        <v>722</v>
      </c>
      <c r="F254" s="13">
        <v>59</v>
      </c>
      <c r="G254" s="5">
        <f t="shared" si="19"/>
        <v>8.3806818181818183</v>
      </c>
    </row>
    <row r="255" spans="1:7" ht="15.95" customHeight="1">
      <c r="A255" s="40" t="s">
        <v>723</v>
      </c>
      <c r="B255" s="13">
        <v>45</v>
      </c>
      <c r="C255" s="5">
        <f t="shared" si="18"/>
        <v>6.3920454545454541</v>
      </c>
      <c r="D255"/>
      <c r="E255" s="40" t="s">
        <v>723</v>
      </c>
      <c r="F255" s="13">
        <v>37</v>
      </c>
      <c r="G255" s="5">
        <f t="shared" si="19"/>
        <v>5.2556818181818183</v>
      </c>
    </row>
    <row r="256" spans="1:7" ht="15.95" customHeight="1">
      <c r="A256" s="40" t="s">
        <v>724</v>
      </c>
      <c r="B256" s="13">
        <v>46</v>
      </c>
      <c r="C256" s="5">
        <f t="shared" si="18"/>
        <v>6.5340909090909092</v>
      </c>
      <c r="D256"/>
      <c r="E256" s="40" t="s">
        <v>724</v>
      </c>
      <c r="F256" s="13">
        <v>22</v>
      </c>
      <c r="G256" s="5">
        <f t="shared" si="19"/>
        <v>3.125</v>
      </c>
    </row>
    <row r="257" spans="1:7" ht="15.95" customHeight="1">
      <c r="A257" s="40" t="s">
        <v>725</v>
      </c>
      <c r="B257" s="13">
        <v>35</v>
      </c>
      <c r="C257" s="5">
        <f t="shared" si="18"/>
        <v>4.9715909090909092</v>
      </c>
      <c r="D257"/>
      <c r="E257" s="40" t="s">
        <v>725</v>
      </c>
      <c r="F257" s="13">
        <v>10</v>
      </c>
      <c r="G257" s="5">
        <f t="shared" si="19"/>
        <v>1.4204545454545454</v>
      </c>
    </row>
    <row r="258" spans="1:7" ht="15.95" customHeight="1">
      <c r="A258" s="40" t="s">
        <v>726</v>
      </c>
      <c r="B258" s="13">
        <v>31</v>
      </c>
      <c r="C258" s="5">
        <f t="shared" si="18"/>
        <v>4.4034090909090908</v>
      </c>
      <c r="D258"/>
      <c r="E258" s="40" t="s">
        <v>726</v>
      </c>
      <c r="F258" s="13">
        <v>8</v>
      </c>
      <c r="G258" s="5">
        <f t="shared" si="19"/>
        <v>1.1363636363636365</v>
      </c>
    </row>
    <row r="259" spans="1:7" ht="15.95" customHeight="1">
      <c r="A259" s="40" t="s">
        <v>727</v>
      </c>
      <c r="B259" s="13">
        <v>26</v>
      </c>
      <c r="C259" s="5">
        <f t="shared" si="18"/>
        <v>3.6931818181818183</v>
      </c>
      <c r="D259"/>
      <c r="E259" s="40" t="s">
        <v>727</v>
      </c>
      <c r="F259" s="13">
        <v>5</v>
      </c>
      <c r="G259" s="5">
        <f t="shared" si="19"/>
        <v>0.71022727272727271</v>
      </c>
    </row>
    <row r="260" spans="1:7" ht="15.95" customHeight="1">
      <c r="A260" s="40" t="s">
        <v>728</v>
      </c>
      <c r="B260" s="13">
        <v>24</v>
      </c>
      <c r="C260" s="5">
        <f t="shared" si="18"/>
        <v>3.4090909090909087</v>
      </c>
      <c r="D260"/>
      <c r="E260" s="40" t="s">
        <v>728</v>
      </c>
      <c r="F260" s="13">
        <v>4</v>
      </c>
      <c r="G260" s="5">
        <f t="shared" si="19"/>
        <v>0.56818181818181823</v>
      </c>
    </row>
    <row r="261" spans="1:7" ht="15.95" customHeight="1">
      <c r="A261" s="40" t="s">
        <v>729</v>
      </c>
      <c r="B261" s="13">
        <v>11</v>
      </c>
      <c r="C261" s="5">
        <f t="shared" si="18"/>
        <v>1.5625</v>
      </c>
      <c r="D261"/>
      <c r="E261" s="40" t="s">
        <v>729</v>
      </c>
      <c r="F261" s="13">
        <v>4</v>
      </c>
      <c r="G261" s="5">
        <f t="shared" si="19"/>
        <v>0.56818181818181823</v>
      </c>
    </row>
    <row r="262" spans="1:7" ht="15.95" customHeight="1">
      <c r="A262" s="40" t="s">
        <v>651</v>
      </c>
      <c r="B262" s="13">
        <v>20</v>
      </c>
      <c r="C262" s="5">
        <f t="shared" si="18"/>
        <v>2.8409090909090908</v>
      </c>
      <c r="D262"/>
      <c r="E262" s="40" t="s">
        <v>651</v>
      </c>
      <c r="F262" s="13">
        <v>6</v>
      </c>
      <c r="G262" s="5">
        <f t="shared" si="19"/>
        <v>0.85227272727272718</v>
      </c>
    </row>
    <row r="263" spans="1:7" ht="15.95" customHeight="1">
      <c r="A263" s="40" t="s">
        <v>481</v>
      </c>
      <c r="B263" s="13">
        <v>73</v>
      </c>
      <c r="C263" s="53">
        <f t="shared" si="18"/>
        <v>10.369318181818182</v>
      </c>
      <c r="D263"/>
      <c r="E263" s="40" t="s">
        <v>481</v>
      </c>
      <c r="F263" s="13">
        <v>264</v>
      </c>
      <c r="G263" s="53">
        <f t="shared" si="19"/>
        <v>37.5</v>
      </c>
    </row>
    <row r="264" spans="1:7" ht="15.95" customHeight="1">
      <c r="A264" s="89" t="s">
        <v>482</v>
      </c>
      <c r="B264" s="14">
        <f>SUM(B251:B263)</f>
        <v>704</v>
      </c>
      <c r="C264" s="30">
        <v>100</v>
      </c>
      <c r="D264"/>
      <c r="E264" s="89" t="s">
        <v>482</v>
      </c>
      <c r="F264" s="14">
        <f>SUM(F251:F263)</f>
        <v>704</v>
      </c>
      <c r="G264" s="15">
        <v>100</v>
      </c>
    </row>
    <row r="265" spans="1:7" ht="15.95" customHeight="1">
      <c r="A265" s="40" t="s">
        <v>478</v>
      </c>
      <c r="D265"/>
      <c r="E265" s="40" t="s">
        <v>478</v>
      </c>
      <c r="F265"/>
      <c r="G265"/>
    </row>
    <row r="266" spans="1:7" ht="15.95" customHeight="1">
      <c r="A266" s="89" t="s">
        <v>478</v>
      </c>
      <c r="B266" s="108" t="s">
        <v>452</v>
      </c>
      <c r="D266"/>
      <c r="E266" s="89" t="s">
        <v>478</v>
      </c>
      <c r="F266" s="108" t="s">
        <v>452</v>
      </c>
      <c r="G266"/>
    </row>
    <row r="267" spans="1:7" ht="15.95" customHeight="1">
      <c r="A267" s="40" t="s">
        <v>489</v>
      </c>
      <c r="B267" s="52">
        <v>161.80000000000001</v>
      </c>
      <c r="D267"/>
      <c r="E267" s="40" t="s">
        <v>489</v>
      </c>
      <c r="F267" s="52">
        <v>95.5</v>
      </c>
      <c r="G267"/>
    </row>
    <row r="268" spans="1:7" ht="15.95" customHeight="1">
      <c r="A268" s="40" t="s">
        <v>490</v>
      </c>
      <c r="B268" s="52">
        <v>195.3</v>
      </c>
      <c r="D268"/>
      <c r="E268" s="40" t="s">
        <v>490</v>
      </c>
      <c r="F268" s="52">
        <v>144.19999999999999</v>
      </c>
      <c r="G268"/>
    </row>
    <row r="269" spans="1:7" ht="15.95" customHeight="1">
      <c r="A269" s="40" t="s">
        <v>491</v>
      </c>
      <c r="B269" s="52">
        <v>252.1</v>
      </c>
      <c r="D269"/>
      <c r="E269" s="40" t="s">
        <v>491</v>
      </c>
      <c r="F269" s="52">
        <v>170.2</v>
      </c>
      <c r="G269"/>
    </row>
    <row r="270" spans="1:7" ht="15.95" customHeight="1">
      <c r="A270" s="103" t="s">
        <v>492</v>
      </c>
      <c r="B270" s="53">
        <v>191.5</v>
      </c>
      <c r="D270"/>
      <c r="E270" s="103" t="s">
        <v>492</v>
      </c>
      <c r="F270" s="53">
        <v>156.1</v>
      </c>
      <c r="G270"/>
    </row>
    <row r="271" spans="1:7" ht="15.95" customHeight="1">
      <c r="A271" s="87" t="s">
        <v>478</v>
      </c>
      <c r="B271" s="1"/>
      <c r="D271"/>
    </row>
    <row r="272" spans="1:7" ht="18" customHeight="1">
      <c r="A272" s="87" t="s">
        <v>478</v>
      </c>
      <c r="B272" s="1"/>
      <c r="D272"/>
    </row>
    <row r="273" spans="4:4" ht="18" customHeight="1">
      <c r="D273"/>
    </row>
    <row r="274" spans="4:4" ht="18" customHeight="1">
      <c r="D274"/>
    </row>
    <row r="275" spans="4:4" ht="18" customHeight="1">
      <c r="D275"/>
    </row>
    <row r="276" spans="4:4" ht="18" customHeight="1">
      <c r="D276"/>
    </row>
    <row r="277" spans="4:4" ht="18" customHeight="1">
      <c r="D277"/>
    </row>
    <row r="278" spans="4:4" ht="18" customHeight="1">
      <c r="D278"/>
    </row>
    <row r="279" spans="4:4" ht="18" customHeight="1">
      <c r="D279"/>
    </row>
    <row r="280" spans="4:4" ht="18" customHeight="1">
      <c r="D280"/>
    </row>
    <row r="281" spans="4:4" ht="18" customHeight="1">
      <c r="D281"/>
    </row>
    <row r="282" spans="4:4" ht="18" customHeight="1">
      <c r="D282"/>
    </row>
    <row r="283" spans="4:4" ht="18" customHeight="1">
      <c r="D283"/>
    </row>
    <row r="284" spans="4:4" ht="18" customHeight="1">
      <c r="D284"/>
    </row>
    <row r="285" spans="4:4" ht="18" customHeight="1">
      <c r="D285"/>
    </row>
    <row r="286" spans="4:4" ht="18" customHeight="1">
      <c r="D286"/>
    </row>
    <row r="287" spans="4:4" ht="18" customHeight="1">
      <c r="D287"/>
    </row>
    <row r="288" spans="4:4" ht="18" customHeight="1">
      <c r="D288"/>
    </row>
    <row r="289" spans="4:4" ht="18" customHeight="1">
      <c r="D289"/>
    </row>
    <row r="290" spans="4:4" ht="18" customHeight="1">
      <c r="D290"/>
    </row>
    <row r="291" spans="4:4">
      <c r="D291"/>
    </row>
    <row r="292" spans="4:4">
      <c r="D292"/>
    </row>
    <row r="293" spans="4:4">
      <c r="D293"/>
    </row>
    <row r="294" spans="4:4">
      <c r="D294"/>
    </row>
    <row r="295" spans="4:4">
      <c r="D295"/>
    </row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1　日常活動と障害について</oddHeader>
    <oddFooter>&amp;C&amp;"HG丸ｺﾞｼｯｸM-PRO,標準"&amp;10&amp;P 　/　11　(問1-4)</oddFooter>
  </headerFooter>
  <rowBreaks count="5" manualBreakCount="5">
    <brk id="49" max="16383" man="1"/>
    <brk id="99" max="16383" man="1"/>
    <brk id="149" max="16383" man="1"/>
    <brk id="199" max="16383" man="1"/>
    <brk id="2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8">
    <tabColor rgb="FF00B050"/>
  </sheetPr>
  <dimension ref="A1:G300"/>
  <sheetViews>
    <sheetView zoomScale="78" zoomScaleNormal="78" workbookViewId="0"/>
  </sheetViews>
  <sheetFormatPr defaultRowHeight="13.5"/>
  <cols>
    <col min="1" max="1" width="15.625" style="40" customWidth="1"/>
  </cols>
  <sheetData>
    <row r="1" spans="1:7" ht="18" customHeight="1">
      <c r="A1" s="40" t="s">
        <v>517</v>
      </c>
    </row>
    <row r="2" spans="1:7" ht="18" customHeight="1"/>
    <row r="3" spans="1:7" s="40" customFormat="1" ht="18" customHeight="1">
      <c r="A3" s="101"/>
      <c r="B3" s="89" t="s">
        <v>453</v>
      </c>
      <c r="C3" s="101"/>
      <c r="D3" s="89" t="s">
        <v>454</v>
      </c>
      <c r="E3" s="101"/>
      <c r="F3" s="89" t="s">
        <v>455</v>
      </c>
      <c r="G3" s="101"/>
    </row>
    <row r="4" spans="1:7" s="40" customFormat="1" ht="18" customHeight="1">
      <c r="A4" s="101"/>
      <c r="B4" s="108" t="s">
        <v>109</v>
      </c>
      <c r="C4" s="114" t="s">
        <v>757</v>
      </c>
      <c r="D4" s="86" t="s">
        <v>109</v>
      </c>
      <c r="E4" s="114" t="s">
        <v>757</v>
      </c>
      <c r="F4" s="86" t="s">
        <v>109</v>
      </c>
      <c r="G4" s="114" t="s">
        <v>757</v>
      </c>
    </row>
    <row r="5" spans="1:7" ht="18" customHeight="1">
      <c r="A5" s="106" t="s">
        <v>745</v>
      </c>
      <c r="B5" s="8">
        <v>478</v>
      </c>
      <c r="C5" s="45">
        <f>B5/704*100</f>
        <v>67.897727272727266</v>
      </c>
      <c r="D5">
        <v>147</v>
      </c>
      <c r="E5" s="45">
        <f>D5/704*100</f>
        <v>20.880681818181817</v>
      </c>
      <c r="F5">
        <v>37</v>
      </c>
      <c r="G5" s="45">
        <f>F5/704*100</f>
        <v>5.2556818181818183</v>
      </c>
    </row>
    <row r="6" spans="1:7" ht="18" customHeight="1">
      <c r="A6" s="106" t="s">
        <v>746</v>
      </c>
      <c r="B6" s="8">
        <v>124</v>
      </c>
      <c r="C6" s="45">
        <f t="shared" ref="C6:E9" si="0">B6/704*100</f>
        <v>17.613636363636363</v>
      </c>
      <c r="D6">
        <v>125</v>
      </c>
      <c r="E6" s="45">
        <f t="shared" si="0"/>
        <v>17.755681818181817</v>
      </c>
      <c r="F6">
        <v>28</v>
      </c>
      <c r="G6" s="45">
        <f t="shared" ref="G6" si="1">F6/704*100</f>
        <v>3.9772727272727271</v>
      </c>
    </row>
    <row r="7" spans="1:7" ht="18" customHeight="1">
      <c r="A7" s="106" t="s">
        <v>518</v>
      </c>
      <c r="B7" s="8">
        <v>71</v>
      </c>
      <c r="C7" s="45">
        <f t="shared" si="0"/>
        <v>10.085227272727272</v>
      </c>
      <c r="D7">
        <v>334</v>
      </c>
      <c r="E7" s="45">
        <f t="shared" si="0"/>
        <v>47.44318181818182</v>
      </c>
      <c r="F7">
        <v>389</v>
      </c>
      <c r="G7" s="45">
        <f t="shared" ref="G7" si="2">F7/704*100</f>
        <v>55.25568181818182</v>
      </c>
    </row>
    <row r="8" spans="1:7" ht="18" customHeight="1">
      <c r="A8" s="106" t="s">
        <v>456</v>
      </c>
      <c r="B8" s="8">
        <v>12</v>
      </c>
      <c r="C8" s="45">
        <f t="shared" si="0"/>
        <v>1.7045454545454544</v>
      </c>
      <c r="D8">
        <v>58</v>
      </c>
      <c r="E8" s="45">
        <f t="shared" si="0"/>
        <v>8.2386363636363633</v>
      </c>
      <c r="F8">
        <v>179</v>
      </c>
      <c r="G8" s="45">
        <f t="shared" ref="G8" si="3">F8/704*100</f>
        <v>25.426136363636363</v>
      </c>
    </row>
    <row r="9" spans="1:7" ht="18" customHeight="1">
      <c r="A9" s="40" t="s">
        <v>68</v>
      </c>
      <c r="B9" s="9">
        <v>19</v>
      </c>
      <c r="C9" s="166">
        <f t="shared" si="0"/>
        <v>2.6988636363636362</v>
      </c>
      <c r="D9" s="167">
        <v>40</v>
      </c>
      <c r="E9" s="166">
        <f t="shared" si="0"/>
        <v>5.6818181818181817</v>
      </c>
      <c r="F9" s="167">
        <v>71</v>
      </c>
      <c r="G9" s="166">
        <f t="shared" ref="G9" si="4">F9/704*100</f>
        <v>10.085227272727272</v>
      </c>
    </row>
    <row r="10" spans="1:7" ht="18" customHeight="1">
      <c r="A10" s="89" t="s">
        <v>93</v>
      </c>
      <c r="B10" s="7">
        <f>SUM(B5:B9)</f>
        <v>704</v>
      </c>
      <c r="C10" s="46">
        <v>100</v>
      </c>
      <c r="D10" s="7">
        <f>SUM(D5:D9)</f>
        <v>704</v>
      </c>
      <c r="E10" s="46">
        <v>100</v>
      </c>
      <c r="F10" s="7">
        <f>SUM(F5:F9)</f>
        <v>704</v>
      </c>
      <c r="G10" s="46">
        <v>100</v>
      </c>
    </row>
    <row r="11" spans="1:7" ht="18" customHeight="1"/>
    <row r="12" spans="1:7" ht="18" customHeight="1"/>
    <row r="13" spans="1:7" ht="18" customHeight="1"/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1　日常活動と障害について</oddHeader>
    <oddFooter>&amp;C&amp;"HG丸ｺﾞｼｯｸM-PRO,標準"&amp;10&amp;P 　/　1　(問1-5)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9">
    <tabColor rgb="FF00B050"/>
  </sheetPr>
  <dimension ref="A1:C300"/>
  <sheetViews>
    <sheetView zoomScale="60" zoomScaleNormal="60" workbookViewId="0"/>
  </sheetViews>
  <sheetFormatPr defaultRowHeight="13.5"/>
  <cols>
    <col min="1" max="1" width="40.625" style="40" customWidth="1"/>
    <col min="2" max="2" width="9" customWidth="1"/>
    <col min="4" max="5" width="9" customWidth="1"/>
  </cols>
  <sheetData>
    <row r="1" spans="1:3" ht="18" customHeight="1">
      <c r="A1" s="40" t="s">
        <v>519</v>
      </c>
    </row>
    <row r="2" spans="1:3" ht="18" customHeight="1"/>
    <row r="3" spans="1:3" s="40" customFormat="1" ht="18" customHeight="1">
      <c r="A3" s="89"/>
      <c r="B3" s="92" t="s">
        <v>109</v>
      </c>
      <c r="C3" s="86" t="s">
        <v>144</v>
      </c>
    </row>
    <row r="4" spans="1:3" ht="18" customHeight="1">
      <c r="A4" s="40" t="s">
        <v>457</v>
      </c>
      <c r="B4" s="13">
        <v>365</v>
      </c>
      <c r="C4" s="5">
        <f>B4/B$18*100</f>
        <v>51.846590909090907</v>
      </c>
    </row>
    <row r="5" spans="1:3" ht="18" customHeight="1">
      <c r="A5" s="40" t="s">
        <v>458</v>
      </c>
      <c r="B5" s="13">
        <v>11</v>
      </c>
      <c r="C5" s="5">
        <f t="shared" ref="C5:C26" si="0">B5/B$18*100</f>
        <v>1.5625</v>
      </c>
    </row>
    <row r="6" spans="1:3" ht="18" customHeight="1">
      <c r="A6" s="40" t="s">
        <v>459</v>
      </c>
      <c r="B6" s="13">
        <v>82</v>
      </c>
      <c r="C6" s="5">
        <f t="shared" si="0"/>
        <v>11.647727272727272</v>
      </c>
    </row>
    <row r="7" spans="1:3" ht="18" customHeight="1">
      <c r="A7" s="40" t="s">
        <v>460</v>
      </c>
      <c r="B7" s="13">
        <v>447</v>
      </c>
      <c r="C7" s="5">
        <f t="shared" si="0"/>
        <v>63.49431818181818</v>
      </c>
    </row>
    <row r="8" spans="1:3" ht="18" customHeight="1">
      <c r="A8" s="40" t="s">
        <v>461</v>
      </c>
      <c r="B8" s="13">
        <v>163</v>
      </c>
      <c r="C8" s="5">
        <f t="shared" si="0"/>
        <v>23.15340909090909</v>
      </c>
    </row>
    <row r="9" spans="1:3" ht="18" customHeight="1">
      <c r="A9" s="40" t="s">
        <v>462</v>
      </c>
      <c r="B9" s="13">
        <v>91</v>
      </c>
      <c r="C9" s="5">
        <f t="shared" si="0"/>
        <v>12.926136363636365</v>
      </c>
    </row>
    <row r="10" spans="1:3" ht="18" customHeight="1">
      <c r="A10" s="40" t="s">
        <v>463</v>
      </c>
      <c r="B10" s="13">
        <v>44</v>
      </c>
      <c r="C10" s="5">
        <f t="shared" si="0"/>
        <v>6.25</v>
      </c>
    </row>
    <row r="11" spans="1:3" ht="18" customHeight="1">
      <c r="A11" s="40" t="s">
        <v>464</v>
      </c>
      <c r="B11" s="13">
        <v>487</v>
      </c>
      <c r="C11" s="5">
        <f t="shared" si="0"/>
        <v>69.17613636363636</v>
      </c>
    </row>
    <row r="12" spans="1:3" ht="18" customHeight="1">
      <c r="A12" s="40" t="s">
        <v>465</v>
      </c>
      <c r="B12" s="13">
        <v>105</v>
      </c>
      <c r="C12" s="5">
        <f t="shared" si="0"/>
        <v>14.914772727272727</v>
      </c>
    </row>
    <row r="13" spans="1:3" ht="18" customHeight="1">
      <c r="A13" s="40" t="s">
        <v>466</v>
      </c>
      <c r="B13" s="13">
        <v>93</v>
      </c>
      <c r="C13" s="5">
        <f t="shared" si="0"/>
        <v>13.210227272727273</v>
      </c>
    </row>
    <row r="14" spans="1:3" ht="18" customHeight="1">
      <c r="A14" s="40" t="s">
        <v>467</v>
      </c>
      <c r="B14" s="13">
        <v>276</v>
      </c>
      <c r="C14" s="5">
        <f t="shared" si="0"/>
        <v>39.204545454545453</v>
      </c>
    </row>
    <row r="15" spans="1:3" ht="18" customHeight="1">
      <c r="A15" s="40" t="s">
        <v>5</v>
      </c>
      <c r="B15" s="13">
        <v>17</v>
      </c>
      <c r="C15" s="5">
        <f t="shared" si="0"/>
        <v>2.4147727272727271</v>
      </c>
    </row>
    <row r="16" spans="1:3" ht="18" customHeight="1">
      <c r="A16" s="40" t="s">
        <v>68</v>
      </c>
      <c r="B16" s="13">
        <v>3</v>
      </c>
      <c r="C16" s="5">
        <f t="shared" si="0"/>
        <v>0.42613636363636359</v>
      </c>
    </row>
    <row r="17" spans="1:3" ht="18" customHeight="1">
      <c r="A17" s="89" t="s">
        <v>93</v>
      </c>
      <c r="B17" s="14">
        <f>SUM(B4:B16)</f>
        <v>2184</v>
      </c>
      <c r="C17" s="15">
        <f t="shared" si="0"/>
        <v>310.22727272727269</v>
      </c>
    </row>
    <row r="18" spans="1:3" ht="18" customHeight="1">
      <c r="A18" s="89" t="s">
        <v>142</v>
      </c>
      <c r="B18" s="14">
        <v>704</v>
      </c>
      <c r="C18" s="15">
        <f t="shared" si="0"/>
        <v>100</v>
      </c>
    </row>
    <row r="19" spans="1:3" ht="18" customHeight="1">
      <c r="A19" s="87"/>
      <c r="B19" s="3"/>
      <c r="C19" s="5"/>
    </row>
    <row r="20" spans="1:3" ht="18" customHeight="1">
      <c r="A20" s="87" t="s">
        <v>468</v>
      </c>
      <c r="B20" s="3"/>
      <c r="C20" s="5"/>
    </row>
    <row r="21" spans="1:3" s="40" customFormat="1" ht="18" customHeight="1">
      <c r="A21" s="101"/>
      <c r="B21" s="115" t="s">
        <v>115</v>
      </c>
      <c r="C21" s="116" t="s">
        <v>144</v>
      </c>
    </row>
    <row r="22" spans="1:3" ht="18" customHeight="1">
      <c r="A22" s="40" t="s">
        <v>763</v>
      </c>
      <c r="B22" s="13">
        <v>1</v>
      </c>
      <c r="C22" s="5">
        <f t="shared" si="0"/>
        <v>0.14204545454545456</v>
      </c>
    </row>
    <row r="23" spans="1:3" ht="18" customHeight="1">
      <c r="A23" s="40" t="s">
        <v>469</v>
      </c>
      <c r="B23" s="13">
        <v>4</v>
      </c>
      <c r="C23" s="5">
        <f t="shared" si="0"/>
        <v>0.56818181818181823</v>
      </c>
    </row>
    <row r="24" spans="1:3" ht="18" customHeight="1">
      <c r="A24" s="40" t="s">
        <v>470</v>
      </c>
      <c r="B24" s="13">
        <v>4</v>
      </c>
      <c r="C24" s="5">
        <f t="shared" si="0"/>
        <v>0.56818181818181823</v>
      </c>
    </row>
    <row r="25" spans="1:3" ht="18" customHeight="1">
      <c r="A25" s="40" t="s">
        <v>471</v>
      </c>
      <c r="B25" s="13">
        <v>7</v>
      </c>
      <c r="C25" s="5">
        <f t="shared" si="0"/>
        <v>0.99431818181818177</v>
      </c>
    </row>
    <row r="26" spans="1:3" ht="18" customHeight="1">
      <c r="A26" s="103" t="s">
        <v>472</v>
      </c>
      <c r="B26" s="41">
        <v>2</v>
      </c>
      <c r="C26" s="30">
        <f t="shared" si="0"/>
        <v>0.28409090909090912</v>
      </c>
    </row>
    <row r="27" spans="1:3" ht="18" customHeight="1">
      <c r="C27" s="5"/>
    </row>
    <row r="28" spans="1:3" ht="18" customHeight="1"/>
    <row r="29" spans="1:3" ht="18" customHeight="1">
      <c r="A29" s="16"/>
    </row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1　日常活動と障害について</oddHeader>
    <oddFooter>&amp;C&amp;"HG教科書体,ﾒﾃﾞｨｳﾑ"&amp;10&amp;P 　/　1　(問1-6)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J300"/>
  <sheetViews>
    <sheetView zoomScale="70" zoomScaleNormal="70" workbookViewId="0"/>
  </sheetViews>
  <sheetFormatPr defaultRowHeight="13.5"/>
  <cols>
    <col min="1" max="1" width="40.625" style="1" customWidth="1"/>
    <col min="7" max="7" width="9.375" bestFit="1" customWidth="1"/>
  </cols>
  <sheetData>
    <row r="1" spans="1:10" ht="18" customHeight="1">
      <c r="A1" s="81" t="s">
        <v>615</v>
      </c>
    </row>
    <row r="2" spans="1:10" ht="18" customHeight="1"/>
    <row r="3" spans="1:10" ht="18" customHeight="1">
      <c r="A3" s="40" t="s">
        <v>520</v>
      </c>
    </row>
    <row r="4" spans="1:10" ht="18" customHeight="1">
      <c r="A4" s="40"/>
    </row>
    <row r="5" spans="1:10" s="40" customFormat="1" ht="18" customHeight="1">
      <c r="A5" s="89"/>
      <c r="B5" s="92" t="s">
        <v>109</v>
      </c>
      <c r="C5" s="86" t="s">
        <v>757</v>
      </c>
    </row>
    <row r="6" spans="1:10" ht="18" customHeight="1">
      <c r="A6" s="40" t="s">
        <v>134</v>
      </c>
      <c r="B6" s="13">
        <v>372</v>
      </c>
      <c r="C6" s="5">
        <f>B6/704*100</f>
        <v>52.840909090909093</v>
      </c>
      <c r="J6" s="23"/>
    </row>
    <row r="7" spans="1:10" ht="18" customHeight="1">
      <c r="A7" s="40" t="s">
        <v>135</v>
      </c>
      <c r="B7" s="13">
        <v>327</v>
      </c>
      <c r="C7" s="5">
        <f t="shared" ref="C7:C8" si="0">B7/704*100</f>
        <v>46.448863636363633</v>
      </c>
      <c r="J7" s="23"/>
    </row>
    <row r="8" spans="1:10" ht="18" customHeight="1">
      <c r="A8" s="40" t="s">
        <v>68</v>
      </c>
      <c r="B8" s="13">
        <v>5</v>
      </c>
      <c r="C8" s="5">
        <f t="shared" si="0"/>
        <v>0.71022727272727271</v>
      </c>
      <c r="J8" s="23"/>
    </row>
    <row r="9" spans="1:10" ht="18" customHeight="1">
      <c r="A9" s="89" t="s">
        <v>93</v>
      </c>
      <c r="B9" s="14">
        <v>704</v>
      </c>
      <c r="C9" s="15">
        <v>100</v>
      </c>
      <c r="J9" s="23"/>
    </row>
    <row r="10" spans="1:10" ht="18" customHeight="1">
      <c r="A10" s="87"/>
      <c r="B10" s="3"/>
      <c r="C10" s="18"/>
      <c r="J10" s="23"/>
    </row>
    <row r="11" spans="1:10" ht="18" customHeight="1">
      <c r="A11" s="40"/>
      <c r="J11" s="23"/>
    </row>
    <row r="12" spans="1:10" ht="18" customHeight="1">
      <c r="A12" s="40" t="s">
        <v>623</v>
      </c>
      <c r="J12" s="23"/>
    </row>
    <row r="13" spans="1:10" ht="18" customHeight="1">
      <c r="A13" s="40"/>
      <c r="J13" s="23"/>
    </row>
    <row r="14" spans="1:10" s="40" customFormat="1" ht="18" customHeight="1">
      <c r="A14" s="89"/>
      <c r="B14" s="92" t="s">
        <v>109</v>
      </c>
      <c r="C14" s="86" t="s">
        <v>757</v>
      </c>
      <c r="J14" s="120"/>
    </row>
    <row r="15" spans="1:10" ht="18" customHeight="1">
      <c r="A15" s="40" t="s">
        <v>136</v>
      </c>
      <c r="B15" s="13">
        <v>113</v>
      </c>
      <c r="C15" s="5">
        <f>B15/372*100</f>
        <v>30.376344086021508</v>
      </c>
      <c r="J15" s="23"/>
    </row>
    <row r="16" spans="1:10" ht="18" customHeight="1">
      <c r="A16" s="40" t="s">
        <v>137</v>
      </c>
      <c r="B16" s="13">
        <v>80</v>
      </c>
      <c r="C16" s="5">
        <f t="shared" ref="C16:C22" si="1">B16/372*100</f>
        <v>21.50537634408602</v>
      </c>
      <c r="J16" s="24"/>
    </row>
    <row r="17" spans="1:10" ht="18" customHeight="1">
      <c r="A17" s="40" t="s">
        <v>138</v>
      </c>
      <c r="B17" s="13">
        <v>51</v>
      </c>
      <c r="C17" s="5">
        <f t="shared" si="1"/>
        <v>13.709677419354838</v>
      </c>
      <c r="J17" s="25"/>
    </row>
    <row r="18" spans="1:10" ht="18" customHeight="1">
      <c r="A18" s="40" t="s">
        <v>139</v>
      </c>
      <c r="B18" s="13">
        <v>37</v>
      </c>
      <c r="C18" s="5">
        <f t="shared" si="1"/>
        <v>9.9462365591397841</v>
      </c>
      <c r="J18" s="23"/>
    </row>
    <row r="19" spans="1:10" ht="18" customHeight="1">
      <c r="A19" s="40" t="s">
        <v>140</v>
      </c>
      <c r="B19" s="13">
        <v>29</v>
      </c>
      <c r="C19" s="5">
        <f t="shared" si="1"/>
        <v>7.795698924731183</v>
      </c>
      <c r="J19" s="23"/>
    </row>
    <row r="20" spans="1:10" ht="18" customHeight="1">
      <c r="A20" s="40" t="s">
        <v>141</v>
      </c>
      <c r="B20" s="13">
        <v>72</v>
      </c>
      <c r="C20" s="5">
        <f t="shared" si="1"/>
        <v>19.35483870967742</v>
      </c>
      <c r="J20" s="23"/>
    </row>
    <row r="21" spans="1:10" ht="18" customHeight="1">
      <c r="A21" s="40" t="s">
        <v>5</v>
      </c>
      <c r="B21" s="13">
        <v>16</v>
      </c>
      <c r="C21" s="5">
        <f t="shared" si="1"/>
        <v>4.3010752688172049</v>
      </c>
      <c r="J21" s="23"/>
    </row>
    <row r="22" spans="1:10" ht="18" customHeight="1">
      <c r="A22" s="40" t="s">
        <v>68</v>
      </c>
      <c r="B22" s="13">
        <v>6</v>
      </c>
      <c r="C22" s="5">
        <f t="shared" si="1"/>
        <v>1.6129032258064515</v>
      </c>
      <c r="J22" s="23"/>
    </row>
    <row r="23" spans="1:10" ht="18" customHeight="1">
      <c r="A23" s="89" t="s">
        <v>93</v>
      </c>
      <c r="B23" s="14">
        <f>SUM(B15:B22)</f>
        <v>404</v>
      </c>
      <c r="C23" s="15">
        <f>SUM(C15:C22)</f>
        <v>108.6021505376344</v>
      </c>
      <c r="J23" s="23"/>
    </row>
    <row r="24" spans="1:10" ht="18" customHeight="1">
      <c r="A24" s="88" t="s">
        <v>142</v>
      </c>
      <c r="B24" s="26">
        <f>372</f>
        <v>372</v>
      </c>
      <c r="C24" s="18">
        <v>100</v>
      </c>
      <c r="J24" s="23"/>
    </row>
    <row r="25" spans="1:10" ht="18" customHeight="1">
      <c r="A25" s="102"/>
      <c r="B25" s="10"/>
      <c r="C25" s="27"/>
      <c r="J25" s="23"/>
    </row>
    <row r="26" spans="1:10" s="3" customFormat="1" ht="18" customHeight="1">
      <c r="A26" s="87" t="s">
        <v>143</v>
      </c>
      <c r="C26" s="18"/>
      <c r="J26" s="28"/>
    </row>
    <row r="27" spans="1:10" s="87" customFormat="1" ht="18" customHeight="1">
      <c r="A27" s="117"/>
      <c r="B27" s="115" t="s">
        <v>115</v>
      </c>
      <c r="C27" s="116" t="s">
        <v>144</v>
      </c>
      <c r="J27" s="119"/>
    </row>
    <row r="28" spans="1:10" ht="18" customHeight="1">
      <c r="A28" s="117" t="s">
        <v>145</v>
      </c>
      <c r="B28" s="13">
        <v>9</v>
      </c>
      <c r="C28" s="5">
        <f t="shared" ref="C28:C30" si="2">B28/372*100</f>
        <v>2.4193548387096775</v>
      </c>
      <c r="J28" s="23"/>
    </row>
    <row r="29" spans="1:10" ht="18" customHeight="1">
      <c r="A29" s="87" t="s">
        <v>146</v>
      </c>
      <c r="B29" s="13">
        <v>3</v>
      </c>
      <c r="C29" s="5">
        <f t="shared" si="2"/>
        <v>0.80645161290322576</v>
      </c>
      <c r="J29" s="23"/>
    </row>
    <row r="30" spans="1:10" ht="18" customHeight="1">
      <c r="A30" s="118" t="s">
        <v>147</v>
      </c>
      <c r="B30" s="29">
        <v>4</v>
      </c>
      <c r="C30" s="53">
        <f t="shared" si="2"/>
        <v>1.0752688172043012</v>
      </c>
      <c r="J30" s="23"/>
    </row>
    <row r="31" spans="1:10" ht="18" customHeight="1">
      <c r="J31" s="23"/>
    </row>
    <row r="32" spans="1:10" ht="18" customHeight="1">
      <c r="A32" s="16" t="s">
        <v>630</v>
      </c>
    </row>
    <row r="33" spans="1:10" ht="18" customHeight="1">
      <c r="A33" s="87"/>
      <c r="B33" s="3"/>
    </row>
    <row r="34" spans="1:10" ht="18" customHeight="1">
      <c r="A34" s="87"/>
      <c r="B34" s="132"/>
      <c r="C34" s="3"/>
      <c r="J34" s="23"/>
    </row>
    <row r="35" spans="1:10" ht="18" customHeight="1">
      <c r="A35" s="87"/>
      <c r="B35" s="3"/>
      <c r="J35" s="23"/>
    </row>
    <row r="36" spans="1:10" ht="18" customHeight="1">
      <c r="A36" s="87"/>
      <c r="B36" s="3"/>
      <c r="J36" s="23"/>
    </row>
    <row r="37" spans="1:10" ht="18" customHeight="1">
      <c r="A37" s="87"/>
      <c r="B37" s="3"/>
      <c r="J37" s="23"/>
    </row>
    <row r="38" spans="1:10" ht="18" customHeight="1">
      <c r="A38" s="87"/>
      <c r="B38" s="3"/>
      <c r="J38" s="23"/>
    </row>
    <row r="39" spans="1:10" ht="18" customHeight="1">
      <c r="J39" s="23"/>
    </row>
    <row r="40" spans="1:10" ht="18" customHeight="1">
      <c r="J40" s="23"/>
    </row>
    <row r="41" spans="1:10" ht="18" customHeight="1">
      <c r="J41" s="23"/>
    </row>
    <row r="42" spans="1:10" ht="18" customHeight="1">
      <c r="J42" s="23"/>
    </row>
    <row r="43" spans="1:10" ht="18" customHeight="1">
      <c r="J43" s="23"/>
    </row>
    <row r="44" spans="1:10" ht="18" customHeight="1">
      <c r="J44" s="23"/>
    </row>
    <row r="45" spans="1:10" ht="18" customHeight="1">
      <c r="J45" s="23"/>
    </row>
    <row r="46" spans="1:10" ht="18" customHeight="1">
      <c r="J46" s="23"/>
    </row>
    <row r="47" spans="1:10" ht="18" customHeight="1">
      <c r="J47" s="23"/>
    </row>
    <row r="48" spans="1:10" ht="18" customHeight="1">
      <c r="J48" s="32"/>
    </row>
    <row r="49" spans="10:10" ht="18" customHeight="1">
      <c r="J49" s="32"/>
    </row>
    <row r="50" spans="10:10" ht="18" customHeight="1">
      <c r="J50" s="32"/>
    </row>
    <row r="51" spans="10:10" ht="18" customHeight="1">
      <c r="J51" s="23"/>
    </row>
    <row r="52" spans="10:10" ht="18" customHeight="1">
      <c r="J52" s="23"/>
    </row>
    <row r="53" spans="10:10" ht="18" customHeight="1">
      <c r="J53" s="33"/>
    </row>
    <row r="54" spans="10:10" ht="18" customHeight="1">
      <c r="J54" s="33"/>
    </row>
    <row r="55" spans="10:10" ht="18" customHeight="1">
      <c r="J55" s="33"/>
    </row>
    <row r="56" spans="10:10" ht="18" customHeight="1">
      <c r="J56" s="33"/>
    </row>
    <row r="57" spans="10:10" ht="18" customHeight="1">
      <c r="J57" s="33"/>
    </row>
    <row r="58" spans="10:10" ht="18" customHeight="1">
      <c r="J58" s="33"/>
    </row>
    <row r="59" spans="10:10" ht="18" customHeight="1">
      <c r="J59" s="33"/>
    </row>
    <row r="60" spans="10:10" ht="18" customHeight="1">
      <c r="J60" s="33"/>
    </row>
    <row r="61" spans="10:10" ht="18" customHeight="1">
      <c r="J61" s="33"/>
    </row>
    <row r="62" spans="10:10" ht="18" customHeight="1">
      <c r="J62" s="33"/>
    </row>
    <row r="63" spans="10:10" ht="18" customHeight="1">
      <c r="J63" s="33"/>
    </row>
    <row r="64" spans="10:10" ht="18" customHeight="1">
      <c r="J64" s="33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2　就労・求職状況について</oddHeader>
    <oddFooter>&amp;C&amp;"HG丸ｺﾞｼｯｸM-PRO,標準"&amp;10&amp;P 　/　1　(問2-1～2)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4">
    <tabColor rgb="FF00B050"/>
  </sheetPr>
  <dimension ref="A1:Q273"/>
  <sheetViews>
    <sheetView zoomScale="70" zoomScaleNormal="70" zoomScaleSheetLayoutView="40" workbookViewId="0"/>
  </sheetViews>
  <sheetFormatPr defaultRowHeight="13.5"/>
  <cols>
    <col min="1" max="1" width="45.625" style="40" customWidth="1"/>
    <col min="5" max="5" width="27.625" style="1" customWidth="1"/>
    <col min="9" max="9" width="20.625" style="1" customWidth="1"/>
    <col min="11" max="11" width="9.375" bestFit="1" customWidth="1"/>
    <col min="12" max="12" width="4.625" customWidth="1"/>
    <col min="13" max="13" width="20.625" style="1" customWidth="1"/>
    <col min="15" max="15" width="10.375" bestFit="1" customWidth="1"/>
    <col min="17" max="17" width="30.625" style="1" customWidth="1"/>
    <col min="19" max="19" width="9.375" bestFit="1" customWidth="1"/>
  </cols>
  <sheetData>
    <row r="1" spans="1:3" s="1" customFormat="1" ht="18" customHeight="1">
      <c r="A1" s="40" t="s">
        <v>622</v>
      </c>
    </row>
    <row r="2" spans="1:3" ht="18" customHeight="1"/>
    <row r="3" spans="1:3" s="40" customFormat="1" ht="18" customHeight="1">
      <c r="A3" s="89"/>
      <c r="B3" s="92" t="s">
        <v>109</v>
      </c>
      <c r="C3" s="86" t="s">
        <v>757</v>
      </c>
    </row>
    <row r="4" spans="1:3" ht="18" customHeight="1">
      <c r="A4" s="40" t="s">
        <v>296</v>
      </c>
      <c r="B4" s="13">
        <v>2</v>
      </c>
      <c r="C4" s="5">
        <v>0.53763440860215062</v>
      </c>
    </row>
    <row r="5" spans="1:3" ht="18" customHeight="1">
      <c r="A5" s="40" t="s">
        <v>297</v>
      </c>
      <c r="B5" s="13">
        <v>7</v>
      </c>
      <c r="C5" s="5">
        <v>1.881720430107527</v>
      </c>
    </row>
    <row r="6" spans="1:3" ht="18" customHeight="1">
      <c r="A6" s="40" t="s">
        <v>298</v>
      </c>
      <c r="B6" s="13">
        <v>36</v>
      </c>
      <c r="C6" s="5">
        <v>9.67741935483871</v>
      </c>
    </row>
    <row r="7" spans="1:3" ht="18" customHeight="1">
      <c r="A7" s="40" t="s">
        <v>299</v>
      </c>
      <c r="B7" s="13">
        <v>2</v>
      </c>
      <c r="C7" s="5">
        <v>0.53763440860215062</v>
      </c>
    </row>
    <row r="8" spans="1:3" ht="18" customHeight="1">
      <c r="A8" s="40" t="s">
        <v>300</v>
      </c>
      <c r="B8" s="13">
        <v>4</v>
      </c>
      <c r="C8" s="5">
        <v>1.0752688172043012</v>
      </c>
    </row>
    <row r="9" spans="1:3" ht="18" customHeight="1">
      <c r="A9" s="40" t="s">
        <v>301</v>
      </c>
      <c r="B9" s="13">
        <v>7</v>
      </c>
      <c r="C9" s="5">
        <v>1.881720430107527</v>
      </c>
    </row>
    <row r="10" spans="1:3" ht="18" customHeight="1">
      <c r="A10" s="40" t="s">
        <v>302</v>
      </c>
      <c r="B10" s="13">
        <v>13</v>
      </c>
      <c r="C10" s="5">
        <v>3.4946236559139781</v>
      </c>
    </row>
    <row r="11" spans="1:3" ht="18" customHeight="1">
      <c r="A11" s="40" t="s">
        <v>303</v>
      </c>
      <c r="B11" s="13">
        <v>3</v>
      </c>
      <c r="C11" s="5">
        <v>0.80645161290322576</v>
      </c>
    </row>
    <row r="12" spans="1:3" ht="18" customHeight="1">
      <c r="A12" s="40" t="s">
        <v>304</v>
      </c>
      <c r="B12" s="13">
        <v>12</v>
      </c>
      <c r="C12" s="5">
        <v>3.225806451612903</v>
      </c>
    </row>
    <row r="13" spans="1:3" ht="18" customHeight="1">
      <c r="A13" s="40" t="s">
        <v>305</v>
      </c>
      <c r="B13" s="13">
        <v>7</v>
      </c>
      <c r="C13" s="5">
        <v>1.881720430107527</v>
      </c>
    </row>
    <row r="14" spans="1:3" ht="18" customHeight="1">
      <c r="A14" s="40" t="s">
        <v>306</v>
      </c>
      <c r="B14" s="13">
        <v>10</v>
      </c>
      <c r="C14" s="5">
        <v>2.6881720430107525</v>
      </c>
    </row>
    <row r="15" spans="1:3" ht="18" customHeight="1">
      <c r="A15" s="40" t="s">
        <v>307</v>
      </c>
      <c r="B15" s="13">
        <v>17</v>
      </c>
      <c r="C15" s="5">
        <v>4.56989247311828</v>
      </c>
    </row>
    <row r="16" spans="1:3" ht="18" customHeight="1">
      <c r="A16" s="40" t="s">
        <v>308</v>
      </c>
      <c r="B16" s="13">
        <v>153</v>
      </c>
      <c r="C16" s="5">
        <v>41.12903225806452</v>
      </c>
    </row>
    <row r="17" spans="1:4" ht="18" customHeight="1">
      <c r="A17" s="40" t="s">
        <v>309</v>
      </c>
      <c r="B17" s="13">
        <v>12</v>
      </c>
      <c r="C17" s="5">
        <v>3.225806451612903</v>
      </c>
    </row>
    <row r="18" spans="1:4" ht="18" customHeight="1">
      <c r="A18" s="40" t="s">
        <v>310</v>
      </c>
      <c r="B18" s="13">
        <v>2</v>
      </c>
      <c r="C18" s="5">
        <v>0.53763440860215062</v>
      </c>
    </row>
    <row r="19" spans="1:4" ht="18" customHeight="1">
      <c r="A19" s="40" t="s">
        <v>311</v>
      </c>
      <c r="B19" s="13">
        <v>38</v>
      </c>
      <c r="C19" s="5">
        <v>10.21505376344086</v>
      </c>
    </row>
    <row r="20" spans="1:4" ht="18" customHeight="1">
      <c r="A20" s="40" t="s">
        <v>312</v>
      </c>
      <c r="B20" s="13">
        <v>22</v>
      </c>
      <c r="C20" s="5">
        <v>5.913978494623656</v>
      </c>
    </row>
    <row r="21" spans="1:4" ht="18" customHeight="1">
      <c r="A21" s="40" t="s">
        <v>313</v>
      </c>
      <c r="B21" s="13">
        <v>7</v>
      </c>
      <c r="C21" s="5">
        <v>1.881720430107527</v>
      </c>
    </row>
    <row r="22" spans="1:4" ht="18" customHeight="1">
      <c r="A22" s="40" t="s">
        <v>68</v>
      </c>
      <c r="B22" s="13">
        <v>18</v>
      </c>
      <c r="C22" s="5">
        <v>4.838709677419355</v>
      </c>
    </row>
    <row r="23" spans="1:4" ht="18" customHeight="1">
      <c r="A23" s="89" t="s">
        <v>93</v>
      </c>
      <c r="B23" s="14">
        <v>372</v>
      </c>
      <c r="C23" s="15">
        <v>100</v>
      </c>
    </row>
    <row r="24" spans="1:4" ht="18" customHeight="1">
      <c r="A24" s="16" t="s">
        <v>629</v>
      </c>
    </row>
    <row r="25" spans="1:4" ht="18" customHeight="1">
      <c r="A25" s="16" t="s">
        <v>319</v>
      </c>
    </row>
    <row r="26" spans="1:4" ht="18" customHeight="1">
      <c r="A26" s="40" t="s">
        <v>320</v>
      </c>
    </row>
    <row r="27" spans="1:4" ht="18" customHeight="1">
      <c r="A27" s="87"/>
      <c r="B27" s="3"/>
    </row>
    <row r="28" spans="1:4" ht="18" customHeight="1">
      <c r="A28" s="40" t="s">
        <v>552</v>
      </c>
      <c r="B28" s="1"/>
      <c r="C28" s="1"/>
      <c r="D28" s="1"/>
    </row>
    <row r="29" spans="1:4" ht="18" customHeight="1"/>
    <row r="30" spans="1:4" s="40" customFormat="1" ht="18" customHeight="1">
      <c r="A30" s="89"/>
      <c r="B30" s="92" t="s">
        <v>109</v>
      </c>
      <c r="C30" s="86" t="s">
        <v>757</v>
      </c>
    </row>
    <row r="31" spans="1:4" ht="18" customHeight="1">
      <c r="A31" s="40" t="s">
        <v>526</v>
      </c>
      <c r="B31" s="37">
        <v>91</v>
      </c>
      <c r="C31" s="5">
        <v>24.462365591397848</v>
      </c>
    </row>
    <row r="32" spans="1:4" ht="18" customHeight="1">
      <c r="A32" s="40" t="s">
        <v>527</v>
      </c>
      <c r="B32" s="13">
        <v>90</v>
      </c>
      <c r="C32" s="5">
        <v>24.193548387096776</v>
      </c>
    </row>
    <row r="33" spans="1:17" ht="18" customHeight="1">
      <c r="A33" s="40" t="s">
        <v>528</v>
      </c>
      <c r="B33" s="13">
        <v>57</v>
      </c>
      <c r="C33" s="5">
        <v>15.32258064516129</v>
      </c>
    </row>
    <row r="34" spans="1:17" ht="18" customHeight="1">
      <c r="A34" s="40" t="s">
        <v>529</v>
      </c>
      <c r="B34" s="13">
        <v>22</v>
      </c>
      <c r="C34" s="5">
        <v>5.913978494623656</v>
      </c>
    </row>
    <row r="35" spans="1:17" ht="18" customHeight="1">
      <c r="A35" s="40" t="s">
        <v>530</v>
      </c>
      <c r="B35" s="13">
        <v>13</v>
      </c>
      <c r="C35" s="5">
        <v>3.4946236559139781</v>
      </c>
    </row>
    <row r="36" spans="1:17" ht="18" customHeight="1">
      <c r="A36" s="40" t="s">
        <v>531</v>
      </c>
      <c r="B36" s="13">
        <v>14</v>
      </c>
      <c r="C36" s="5">
        <v>3.763440860215054</v>
      </c>
    </row>
    <row r="37" spans="1:17" ht="18" customHeight="1">
      <c r="A37" s="40" t="s">
        <v>807</v>
      </c>
      <c r="B37" s="13">
        <v>26</v>
      </c>
      <c r="C37" s="5">
        <v>6.9892473118279561</v>
      </c>
    </row>
    <row r="38" spans="1:17" ht="18" customHeight="1">
      <c r="A38" s="40" t="s">
        <v>808</v>
      </c>
      <c r="B38" s="13">
        <v>14</v>
      </c>
      <c r="C38" s="5">
        <v>3.763440860215054</v>
      </c>
    </row>
    <row r="39" spans="1:17" ht="18" customHeight="1">
      <c r="A39" s="40" t="s">
        <v>314</v>
      </c>
      <c r="B39" s="13">
        <v>20</v>
      </c>
      <c r="C39" s="5">
        <v>5.376344086021505</v>
      </c>
    </row>
    <row r="40" spans="1:17" ht="18" customHeight="1">
      <c r="A40" s="40" t="s">
        <v>315</v>
      </c>
      <c r="B40" s="13">
        <v>9</v>
      </c>
      <c r="C40" s="5">
        <v>2.4193548387096775</v>
      </c>
    </row>
    <row r="41" spans="1:17" ht="18" customHeight="1">
      <c r="A41" s="40" t="s">
        <v>68</v>
      </c>
      <c r="B41" s="41">
        <v>16</v>
      </c>
      <c r="C41" s="5">
        <v>4.3010752688172049</v>
      </c>
    </row>
    <row r="42" spans="1:17" ht="18" customHeight="1">
      <c r="A42" s="89" t="s">
        <v>93</v>
      </c>
      <c r="B42" s="14">
        <v>372</v>
      </c>
      <c r="C42" s="15">
        <v>100</v>
      </c>
    </row>
    <row r="43" spans="1:17" ht="18" customHeight="1">
      <c r="A43" s="16" t="s">
        <v>626</v>
      </c>
    </row>
    <row r="44" spans="1:17" ht="18" customHeight="1"/>
    <row r="45" spans="1:17" ht="18" customHeight="1">
      <c r="A45" s="40" t="s">
        <v>553</v>
      </c>
      <c r="B45" s="1"/>
      <c r="C45" s="1"/>
      <c r="E45"/>
      <c r="I45"/>
      <c r="M45"/>
      <c r="Q45"/>
    </row>
    <row r="46" spans="1:17" ht="18" customHeight="1">
      <c r="E46"/>
      <c r="I46"/>
      <c r="M46"/>
      <c r="Q46"/>
    </row>
    <row r="47" spans="1:17" s="40" customFormat="1" ht="18" customHeight="1">
      <c r="A47" s="89"/>
      <c r="B47" s="92" t="s">
        <v>109</v>
      </c>
      <c r="C47" s="86" t="s">
        <v>757</v>
      </c>
    </row>
    <row r="48" spans="1:17" ht="18" customHeight="1">
      <c r="A48" s="40" t="s">
        <v>321</v>
      </c>
      <c r="B48" s="13">
        <v>25</v>
      </c>
      <c r="C48" s="5">
        <v>6.7204301075268811</v>
      </c>
      <c r="E48"/>
      <c r="I48"/>
      <c r="M48"/>
      <c r="Q48"/>
    </row>
    <row r="49" spans="1:17" ht="18" customHeight="1">
      <c r="A49" s="40" t="s">
        <v>322</v>
      </c>
      <c r="B49" s="13">
        <v>2</v>
      </c>
      <c r="C49" s="5">
        <v>0.53763440860215062</v>
      </c>
      <c r="E49"/>
      <c r="I49"/>
      <c r="M49"/>
      <c r="Q49"/>
    </row>
    <row r="50" spans="1:17" ht="18" customHeight="1">
      <c r="A50" s="40" t="s">
        <v>323</v>
      </c>
      <c r="B50" s="13">
        <v>2</v>
      </c>
      <c r="C50" s="5">
        <v>0.53763440860215062</v>
      </c>
      <c r="E50"/>
      <c r="I50"/>
      <c r="M50"/>
      <c r="Q50"/>
    </row>
    <row r="51" spans="1:17" ht="18" customHeight="1">
      <c r="A51" s="40" t="s">
        <v>324</v>
      </c>
      <c r="B51" s="13">
        <v>15</v>
      </c>
      <c r="C51" s="5">
        <v>4.032258064516129</v>
      </c>
      <c r="E51"/>
      <c r="I51"/>
      <c r="M51"/>
      <c r="Q51"/>
    </row>
    <row r="52" spans="1:17" ht="18" customHeight="1">
      <c r="A52" s="40" t="s">
        <v>325</v>
      </c>
      <c r="B52" s="13">
        <v>54</v>
      </c>
      <c r="C52" s="5">
        <v>14.516129032258066</v>
      </c>
      <c r="E52"/>
      <c r="I52"/>
      <c r="M52"/>
      <c r="Q52"/>
    </row>
    <row r="53" spans="1:17" ht="18" customHeight="1">
      <c r="A53" s="40" t="s">
        <v>326</v>
      </c>
      <c r="B53" s="13">
        <v>111</v>
      </c>
      <c r="C53" s="5">
        <v>29.838709677419356</v>
      </c>
      <c r="E53"/>
      <c r="I53"/>
      <c r="M53"/>
      <c r="Q53"/>
    </row>
    <row r="54" spans="1:17" ht="18" customHeight="1">
      <c r="A54" s="40" t="s">
        <v>327</v>
      </c>
      <c r="B54" s="13">
        <v>40</v>
      </c>
      <c r="C54" s="5">
        <v>10.75268817204301</v>
      </c>
      <c r="E54"/>
      <c r="I54"/>
      <c r="M54"/>
      <c r="Q54"/>
    </row>
    <row r="55" spans="1:17" ht="18" customHeight="1">
      <c r="A55" s="40" t="s">
        <v>328</v>
      </c>
      <c r="B55" s="13">
        <v>79</v>
      </c>
      <c r="C55" s="5">
        <v>21.236559139784948</v>
      </c>
      <c r="E55"/>
      <c r="I55"/>
      <c r="M55"/>
      <c r="Q55"/>
    </row>
    <row r="56" spans="1:17" ht="18" customHeight="1">
      <c r="A56" s="40" t="s">
        <v>329</v>
      </c>
      <c r="B56" s="13">
        <v>11</v>
      </c>
      <c r="C56" s="5">
        <v>2.956989247311828</v>
      </c>
      <c r="E56"/>
      <c r="I56"/>
      <c r="M56"/>
      <c r="Q56"/>
    </row>
    <row r="57" spans="1:17" ht="18" customHeight="1">
      <c r="A57" s="40" t="s">
        <v>315</v>
      </c>
      <c r="B57" s="13">
        <v>19</v>
      </c>
      <c r="C57" s="5">
        <v>5.10752688172043</v>
      </c>
      <c r="E57"/>
      <c r="I57"/>
      <c r="M57"/>
      <c r="Q57"/>
    </row>
    <row r="58" spans="1:17" ht="18" customHeight="1">
      <c r="A58" s="40" t="s">
        <v>68</v>
      </c>
      <c r="B58" s="13">
        <v>14</v>
      </c>
      <c r="C58" s="5">
        <v>3.763440860215054</v>
      </c>
      <c r="E58"/>
      <c r="I58"/>
      <c r="M58"/>
      <c r="Q58"/>
    </row>
    <row r="59" spans="1:17" ht="18" customHeight="1">
      <c r="A59" s="89" t="s">
        <v>93</v>
      </c>
      <c r="B59" s="14">
        <v>372</v>
      </c>
      <c r="C59" s="15">
        <v>100</v>
      </c>
      <c r="E59"/>
      <c r="I59"/>
      <c r="M59"/>
      <c r="Q59"/>
    </row>
    <row r="60" spans="1:17" ht="18" customHeight="1">
      <c r="A60" s="16" t="s">
        <v>626</v>
      </c>
      <c r="E60"/>
      <c r="I60"/>
      <c r="M60"/>
      <c r="Q60"/>
    </row>
    <row r="61" spans="1:17" ht="18" customHeight="1">
      <c r="E61"/>
      <c r="I61"/>
      <c r="M61"/>
      <c r="Q61"/>
    </row>
    <row r="62" spans="1:17" ht="18" customHeight="1">
      <c r="A62" s="40" t="s">
        <v>554</v>
      </c>
      <c r="B62" s="1"/>
      <c r="C62" s="1"/>
      <c r="E62"/>
      <c r="I62"/>
      <c r="M62"/>
      <c r="Q62"/>
    </row>
    <row r="63" spans="1:17" ht="18" customHeight="1">
      <c r="E63"/>
      <c r="I63"/>
      <c r="M63"/>
      <c r="Q63"/>
    </row>
    <row r="64" spans="1:17" s="40" customFormat="1" ht="18" customHeight="1">
      <c r="A64" s="89"/>
      <c r="B64" s="92" t="s">
        <v>109</v>
      </c>
      <c r="C64" s="86" t="s">
        <v>757</v>
      </c>
    </row>
    <row r="65" spans="1:17" ht="18" customHeight="1">
      <c r="A65" s="40" t="s">
        <v>316</v>
      </c>
      <c r="B65" s="13">
        <v>9</v>
      </c>
      <c r="C65" s="5">
        <v>2.4193548387096775</v>
      </c>
      <c r="E65"/>
      <c r="I65"/>
      <c r="M65"/>
      <c r="Q65"/>
    </row>
    <row r="66" spans="1:17" ht="18" customHeight="1">
      <c r="A66" s="40" t="s">
        <v>317</v>
      </c>
      <c r="B66" s="13">
        <v>6</v>
      </c>
      <c r="C66" s="5">
        <v>1.6129032258064515</v>
      </c>
      <c r="E66"/>
      <c r="I66"/>
      <c r="M66"/>
      <c r="Q66"/>
    </row>
    <row r="67" spans="1:17" ht="18" customHeight="1">
      <c r="A67" s="40" t="s">
        <v>318</v>
      </c>
      <c r="B67" s="13">
        <v>294</v>
      </c>
      <c r="C67" s="5">
        <v>79.032258064516128</v>
      </c>
      <c r="E67"/>
      <c r="I67"/>
      <c r="M67"/>
      <c r="Q67"/>
    </row>
    <row r="68" spans="1:17" ht="18" customHeight="1">
      <c r="A68" s="40" t="s">
        <v>315</v>
      </c>
      <c r="B68" s="13">
        <v>28</v>
      </c>
      <c r="C68" s="5">
        <v>7.5268817204301079</v>
      </c>
      <c r="E68"/>
      <c r="I68"/>
      <c r="M68"/>
      <c r="Q68"/>
    </row>
    <row r="69" spans="1:17" ht="18" customHeight="1">
      <c r="A69" s="40" t="s">
        <v>68</v>
      </c>
      <c r="B69" s="13">
        <v>35</v>
      </c>
      <c r="C69" s="5">
        <v>9.408602150537634</v>
      </c>
      <c r="E69"/>
      <c r="I69"/>
      <c r="M69"/>
      <c r="Q69"/>
    </row>
    <row r="70" spans="1:17" ht="18" customHeight="1">
      <c r="A70" s="89" t="s">
        <v>93</v>
      </c>
      <c r="B70" s="14">
        <v>372</v>
      </c>
      <c r="C70" s="15">
        <v>100</v>
      </c>
      <c r="E70"/>
      <c r="I70"/>
      <c r="M70"/>
      <c r="Q70"/>
    </row>
    <row r="71" spans="1:17" ht="18" customHeight="1">
      <c r="A71" s="16" t="s">
        <v>626</v>
      </c>
      <c r="E71"/>
      <c r="I71"/>
      <c r="M71"/>
      <c r="Q71"/>
    </row>
    <row r="72" spans="1:17" ht="18" customHeight="1">
      <c r="E72"/>
      <c r="I72"/>
      <c r="M72"/>
      <c r="Q72"/>
    </row>
    <row r="73" spans="1:17" ht="18" customHeight="1">
      <c r="A73" s="40" t="s">
        <v>555</v>
      </c>
      <c r="B73" s="1"/>
      <c r="C73" s="1"/>
      <c r="E73"/>
      <c r="I73"/>
      <c r="M73"/>
      <c r="Q73"/>
    </row>
    <row r="74" spans="1:17" ht="18" customHeight="1">
      <c r="E74"/>
      <c r="I74"/>
      <c r="M74"/>
      <c r="Q74"/>
    </row>
    <row r="75" spans="1:17" s="40" customFormat="1" ht="18" customHeight="1">
      <c r="A75" s="89"/>
      <c r="B75" s="92" t="s">
        <v>109</v>
      </c>
      <c r="C75" s="86" t="s">
        <v>757</v>
      </c>
    </row>
    <row r="76" spans="1:17" ht="18" customHeight="1">
      <c r="A76" s="40" t="s">
        <v>330</v>
      </c>
      <c r="B76" s="13">
        <v>81</v>
      </c>
      <c r="C76" s="5">
        <v>21.774193548387096</v>
      </c>
      <c r="E76"/>
      <c r="I76"/>
      <c r="M76"/>
      <c r="Q76"/>
    </row>
    <row r="77" spans="1:17" ht="18" customHeight="1">
      <c r="A77" s="40" t="s">
        <v>331</v>
      </c>
      <c r="B77" s="13">
        <v>3</v>
      </c>
      <c r="C77" s="5">
        <v>0.80645161290322576</v>
      </c>
      <c r="E77"/>
      <c r="I77"/>
      <c r="M77"/>
      <c r="Q77"/>
    </row>
    <row r="78" spans="1:17" ht="18" customHeight="1">
      <c r="A78" s="40" t="s">
        <v>332</v>
      </c>
      <c r="B78" s="13">
        <v>31</v>
      </c>
      <c r="C78" s="5">
        <v>8.3333333333333321</v>
      </c>
      <c r="E78"/>
      <c r="I78"/>
      <c r="M78"/>
      <c r="Q78"/>
    </row>
    <row r="79" spans="1:17" ht="18" customHeight="1">
      <c r="A79" s="40" t="s">
        <v>333</v>
      </c>
      <c r="B79" s="13">
        <v>115</v>
      </c>
      <c r="C79" s="5">
        <v>30.913978494623656</v>
      </c>
      <c r="E79"/>
      <c r="I79"/>
      <c r="M79"/>
      <c r="Q79"/>
    </row>
    <row r="80" spans="1:17" ht="18" customHeight="1">
      <c r="A80" s="40" t="s">
        <v>334</v>
      </c>
      <c r="B80" s="13">
        <v>41</v>
      </c>
      <c r="C80" s="5">
        <v>11.021505376344086</v>
      </c>
      <c r="E80"/>
      <c r="I80"/>
      <c r="M80"/>
      <c r="Q80"/>
    </row>
    <row r="81" spans="1:17" ht="18" customHeight="1">
      <c r="A81" s="40" t="s">
        <v>335</v>
      </c>
      <c r="B81" s="13">
        <v>4</v>
      </c>
      <c r="C81" s="5">
        <v>1.0752688172043012</v>
      </c>
      <c r="E81"/>
      <c r="I81"/>
      <c r="M81"/>
      <c r="Q81"/>
    </row>
    <row r="82" spans="1:17" ht="18" customHeight="1">
      <c r="A82" s="40" t="s">
        <v>336</v>
      </c>
      <c r="B82" s="13">
        <v>31</v>
      </c>
      <c r="C82" s="5">
        <v>8.3333333333333321</v>
      </c>
      <c r="E82"/>
      <c r="I82"/>
      <c r="M82"/>
      <c r="Q82"/>
    </row>
    <row r="83" spans="1:17" ht="18" customHeight="1">
      <c r="A83" s="40" t="s">
        <v>337</v>
      </c>
      <c r="B83" s="13">
        <v>4</v>
      </c>
      <c r="C83" s="5">
        <v>1.0752688172043012</v>
      </c>
      <c r="E83"/>
      <c r="I83"/>
      <c r="M83"/>
      <c r="Q83"/>
    </row>
    <row r="84" spans="1:17" ht="18" customHeight="1">
      <c r="A84" s="40" t="s">
        <v>338</v>
      </c>
      <c r="B84" s="13">
        <v>17</v>
      </c>
      <c r="C84" s="5">
        <v>4.56989247311828</v>
      </c>
      <c r="E84"/>
      <c r="I84"/>
      <c r="M84"/>
      <c r="Q84"/>
    </row>
    <row r="85" spans="1:17" ht="18" customHeight="1">
      <c r="A85" s="40" t="s">
        <v>339</v>
      </c>
      <c r="B85" s="13">
        <v>15</v>
      </c>
      <c r="C85" s="5">
        <v>4.032258064516129</v>
      </c>
      <c r="E85"/>
      <c r="I85"/>
      <c r="M85"/>
      <c r="Q85"/>
    </row>
    <row r="86" spans="1:17" ht="18" customHeight="1">
      <c r="A86" s="40" t="s">
        <v>340</v>
      </c>
      <c r="B86" s="13">
        <v>0</v>
      </c>
      <c r="C86" s="5">
        <v>0</v>
      </c>
      <c r="E86"/>
      <c r="I86"/>
      <c r="M86"/>
      <c r="Q86"/>
    </row>
    <row r="87" spans="1:17" ht="18" customHeight="1">
      <c r="A87" s="40" t="s">
        <v>341</v>
      </c>
      <c r="B87" s="13">
        <v>0</v>
      </c>
      <c r="C87" s="5">
        <v>0</v>
      </c>
      <c r="E87"/>
      <c r="I87"/>
      <c r="M87"/>
      <c r="Q87"/>
    </row>
    <row r="88" spans="1:17" ht="18" customHeight="1">
      <c r="A88" s="40" t="s">
        <v>342</v>
      </c>
      <c r="B88" s="13">
        <v>19</v>
      </c>
      <c r="C88" s="5">
        <v>5.10752688172043</v>
      </c>
      <c r="E88"/>
      <c r="I88"/>
      <c r="M88"/>
      <c r="Q88"/>
    </row>
    <row r="89" spans="1:17" ht="18" customHeight="1">
      <c r="A89" s="40" t="s">
        <v>315</v>
      </c>
      <c r="B89" s="13">
        <v>3</v>
      </c>
      <c r="C89" s="5">
        <v>0.80645161290322576</v>
      </c>
      <c r="E89"/>
      <c r="I89"/>
      <c r="M89"/>
      <c r="Q89"/>
    </row>
    <row r="90" spans="1:17" ht="18" customHeight="1">
      <c r="A90" s="40" t="s">
        <v>68</v>
      </c>
      <c r="B90" s="13">
        <v>8</v>
      </c>
      <c r="C90" s="5">
        <v>2.1505376344086025</v>
      </c>
      <c r="E90"/>
      <c r="I90"/>
      <c r="M90"/>
      <c r="Q90"/>
    </row>
    <row r="91" spans="1:17" ht="18" customHeight="1">
      <c r="A91" s="89" t="s">
        <v>93</v>
      </c>
      <c r="B91" s="14">
        <v>372</v>
      </c>
      <c r="C91" s="15">
        <v>100</v>
      </c>
      <c r="E91"/>
      <c r="I91"/>
      <c r="M91"/>
      <c r="Q91"/>
    </row>
    <row r="92" spans="1:17" ht="18" customHeight="1">
      <c r="A92" s="16" t="s">
        <v>626</v>
      </c>
      <c r="E92"/>
      <c r="I92"/>
      <c r="M92"/>
      <c r="Q92"/>
    </row>
    <row r="93" spans="1:17" ht="18" customHeight="1">
      <c r="E93"/>
      <c r="I93"/>
      <c r="M93"/>
      <c r="Q93"/>
    </row>
    <row r="94" spans="1:17" ht="18" customHeight="1">
      <c r="E94"/>
      <c r="I94"/>
      <c r="M94"/>
      <c r="Q94"/>
    </row>
    <row r="95" spans="1:17" ht="18" customHeight="1">
      <c r="E95"/>
      <c r="I95"/>
      <c r="M95"/>
      <c r="Q95"/>
    </row>
    <row r="96" spans="1:17" ht="18" customHeight="1">
      <c r="E96"/>
      <c r="I96"/>
      <c r="M96"/>
      <c r="Q96"/>
    </row>
    <row r="97" spans="1:17" ht="18" customHeight="1">
      <c r="E97"/>
      <c r="I97"/>
      <c r="M97"/>
      <c r="Q97"/>
    </row>
    <row r="98" spans="1:17" ht="18" customHeight="1">
      <c r="E98"/>
      <c r="I98"/>
      <c r="M98"/>
      <c r="Q98"/>
    </row>
    <row r="99" spans="1:17" ht="18" customHeight="1">
      <c r="E99"/>
      <c r="I99"/>
      <c r="M99"/>
      <c r="Q99"/>
    </row>
    <row r="100" spans="1:17" ht="18" customHeight="1">
      <c r="E100"/>
      <c r="I100"/>
      <c r="M100"/>
      <c r="Q100"/>
    </row>
    <row r="101" spans="1:17" ht="18" customHeight="1">
      <c r="E101"/>
      <c r="I101"/>
      <c r="M101"/>
      <c r="Q101"/>
    </row>
    <row r="102" spans="1:17" ht="18" customHeight="1">
      <c r="E102"/>
      <c r="I102"/>
      <c r="M102"/>
      <c r="Q102"/>
    </row>
    <row r="103" spans="1:17" ht="18" customHeight="1">
      <c r="E103"/>
      <c r="I103"/>
      <c r="M103"/>
      <c r="Q103"/>
    </row>
    <row r="104" spans="1:17" ht="18" customHeight="1">
      <c r="A104"/>
      <c r="E104"/>
      <c r="I104"/>
      <c r="M104"/>
      <c r="Q104"/>
    </row>
    <row r="105" spans="1:17" ht="18" customHeight="1">
      <c r="A105"/>
      <c r="E105"/>
      <c r="I105"/>
      <c r="M105"/>
      <c r="Q105"/>
    </row>
    <row r="106" spans="1:17" ht="18" customHeight="1">
      <c r="A106"/>
      <c r="E106"/>
      <c r="I106"/>
      <c r="M106"/>
      <c r="Q106"/>
    </row>
    <row r="107" spans="1:17" ht="18" customHeight="1">
      <c r="A107"/>
      <c r="E107"/>
      <c r="I107"/>
      <c r="M107"/>
      <c r="Q107"/>
    </row>
    <row r="108" spans="1:17" ht="18" customHeight="1">
      <c r="A108"/>
      <c r="E108"/>
      <c r="I108"/>
      <c r="M108"/>
      <c r="Q108"/>
    </row>
    <row r="109" spans="1:17" ht="18" customHeight="1">
      <c r="A109"/>
      <c r="E109"/>
      <c r="I109"/>
      <c r="M109"/>
      <c r="Q109"/>
    </row>
    <row r="110" spans="1:17" ht="18" customHeight="1">
      <c r="A110"/>
      <c r="E110"/>
      <c r="I110"/>
      <c r="M110"/>
      <c r="Q110"/>
    </row>
    <row r="111" spans="1:17" ht="18" customHeight="1">
      <c r="A111"/>
      <c r="E111"/>
      <c r="I111"/>
      <c r="M111"/>
      <c r="Q111"/>
    </row>
    <row r="112" spans="1:17" ht="18" customHeight="1">
      <c r="A112"/>
      <c r="E112"/>
      <c r="I112"/>
      <c r="M112"/>
      <c r="Q112"/>
    </row>
    <row r="113" spans="1:17" ht="18" customHeight="1">
      <c r="A113"/>
      <c r="E113"/>
      <c r="I113"/>
      <c r="M113"/>
      <c r="Q113"/>
    </row>
    <row r="114" spans="1:17" ht="18" customHeight="1">
      <c r="A114"/>
      <c r="E114"/>
      <c r="I114"/>
      <c r="M114"/>
      <c r="Q114"/>
    </row>
    <row r="115" spans="1:17" ht="18" customHeight="1">
      <c r="A115"/>
      <c r="E115"/>
      <c r="I115"/>
      <c r="M115"/>
      <c r="Q115"/>
    </row>
    <row r="116" spans="1:17" ht="18" customHeight="1">
      <c r="A116"/>
      <c r="E116"/>
      <c r="I116"/>
      <c r="M116"/>
      <c r="Q116"/>
    </row>
    <row r="117" spans="1:17" ht="18" customHeight="1">
      <c r="A117"/>
      <c r="E117"/>
      <c r="I117"/>
      <c r="M117"/>
      <c r="Q117"/>
    </row>
    <row r="118" spans="1:17" ht="18" customHeight="1">
      <c r="A118"/>
      <c r="E118"/>
      <c r="I118"/>
      <c r="M118"/>
      <c r="Q118"/>
    </row>
    <row r="119" spans="1:17" ht="18" customHeight="1">
      <c r="A119"/>
      <c r="E119"/>
      <c r="I119"/>
      <c r="M119"/>
      <c r="Q119"/>
    </row>
    <row r="120" spans="1:17" ht="18" customHeight="1">
      <c r="A120"/>
      <c r="E120"/>
      <c r="I120"/>
      <c r="M120"/>
      <c r="Q120"/>
    </row>
    <row r="121" spans="1:17" ht="18" customHeight="1">
      <c r="A121"/>
      <c r="E121"/>
      <c r="I121"/>
      <c r="M121"/>
      <c r="Q121"/>
    </row>
    <row r="122" spans="1:17" ht="18" customHeight="1">
      <c r="A122"/>
      <c r="E122"/>
      <c r="I122"/>
      <c r="M122"/>
      <c r="Q122"/>
    </row>
    <row r="123" spans="1:17" ht="18" customHeight="1">
      <c r="A123"/>
      <c r="E123"/>
      <c r="I123"/>
      <c r="M123"/>
      <c r="Q123"/>
    </row>
    <row r="124" spans="1:17" ht="18" customHeight="1">
      <c r="A124"/>
      <c r="E124"/>
      <c r="I124"/>
      <c r="M124"/>
      <c r="Q124"/>
    </row>
    <row r="125" spans="1:17" ht="18" customHeight="1">
      <c r="A125"/>
      <c r="E125"/>
      <c r="I125"/>
      <c r="M125"/>
      <c r="Q125"/>
    </row>
    <row r="126" spans="1:17" ht="18" customHeight="1">
      <c r="A126"/>
      <c r="E126"/>
      <c r="I126"/>
      <c r="M126"/>
      <c r="Q126"/>
    </row>
    <row r="127" spans="1:17" ht="18" customHeight="1">
      <c r="A127"/>
      <c r="E127"/>
      <c r="I127"/>
      <c r="M127"/>
      <c r="Q127"/>
    </row>
    <row r="128" spans="1:17" ht="18" customHeight="1">
      <c r="A128"/>
      <c r="E128"/>
      <c r="I128"/>
      <c r="M128"/>
      <c r="Q128"/>
    </row>
    <row r="129" spans="1:17" ht="18" customHeight="1">
      <c r="A129"/>
      <c r="E129"/>
      <c r="I129"/>
      <c r="M129"/>
      <c r="Q129"/>
    </row>
    <row r="130" spans="1:17" ht="18" customHeight="1">
      <c r="A130"/>
      <c r="E130"/>
      <c r="I130"/>
      <c r="M130"/>
      <c r="Q130"/>
    </row>
    <row r="131" spans="1:17" ht="18" customHeight="1">
      <c r="A131"/>
      <c r="E131"/>
      <c r="I131"/>
      <c r="M131"/>
      <c r="Q131"/>
    </row>
    <row r="132" spans="1:17" ht="18" customHeight="1">
      <c r="A132"/>
      <c r="E132"/>
      <c r="I132"/>
      <c r="M132"/>
      <c r="Q132"/>
    </row>
    <row r="133" spans="1:17" ht="18" customHeight="1">
      <c r="A133"/>
      <c r="E133"/>
      <c r="I133"/>
      <c r="M133"/>
      <c r="Q133"/>
    </row>
    <row r="134" spans="1:17" ht="18" customHeight="1">
      <c r="A134"/>
      <c r="E134"/>
      <c r="I134"/>
      <c r="M134"/>
      <c r="Q134"/>
    </row>
    <row r="135" spans="1:17" ht="18" customHeight="1">
      <c r="A135"/>
      <c r="E135"/>
      <c r="I135"/>
      <c r="M135"/>
      <c r="Q135"/>
    </row>
    <row r="136" spans="1:17" ht="18" customHeight="1">
      <c r="A136"/>
      <c r="E136"/>
      <c r="I136"/>
      <c r="M136"/>
      <c r="Q136"/>
    </row>
    <row r="137" spans="1:17" ht="18" customHeight="1">
      <c r="A137"/>
      <c r="E137"/>
      <c r="I137"/>
      <c r="M137"/>
      <c r="Q137"/>
    </row>
    <row r="138" spans="1:17" ht="18" customHeight="1">
      <c r="A138"/>
      <c r="E138"/>
      <c r="I138"/>
      <c r="M138"/>
      <c r="Q138"/>
    </row>
    <row r="139" spans="1:17" ht="18" customHeight="1">
      <c r="A139"/>
      <c r="E139"/>
      <c r="I139"/>
      <c r="M139"/>
      <c r="Q139"/>
    </row>
    <row r="140" spans="1:17" ht="18" customHeight="1">
      <c r="A140"/>
      <c r="E140"/>
      <c r="I140"/>
      <c r="M140"/>
      <c r="Q140"/>
    </row>
    <row r="141" spans="1:17" ht="18" customHeight="1">
      <c r="A141"/>
      <c r="E141"/>
      <c r="I141"/>
      <c r="M141"/>
      <c r="Q141"/>
    </row>
    <row r="142" spans="1:17" ht="18" customHeight="1">
      <c r="A142"/>
      <c r="E142"/>
      <c r="I142"/>
      <c r="M142"/>
      <c r="Q142"/>
    </row>
    <row r="143" spans="1:17" ht="18" customHeight="1">
      <c r="A143"/>
      <c r="E143"/>
      <c r="I143"/>
      <c r="M143"/>
      <c r="Q143"/>
    </row>
    <row r="144" spans="1:17" ht="18" customHeight="1">
      <c r="A144"/>
      <c r="E144"/>
      <c r="I144"/>
      <c r="M144"/>
      <c r="Q144"/>
    </row>
    <row r="145" spans="1:17" ht="18" customHeight="1">
      <c r="A145"/>
      <c r="E145"/>
      <c r="I145"/>
      <c r="M145"/>
      <c r="Q145"/>
    </row>
    <row r="146" spans="1:17" ht="18" customHeight="1">
      <c r="A146"/>
      <c r="E146"/>
      <c r="I146"/>
      <c r="M146"/>
      <c r="Q146"/>
    </row>
    <row r="147" spans="1:17" ht="18" customHeight="1">
      <c r="A147"/>
      <c r="E147"/>
      <c r="I147"/>
      <c r="M147"/>
      <c r="Q147"/>
    </row>
    <row r="148" spans="1:17" ht="18" customHeight="1">
      <c r="A148"/>
      <c r="E148"/>
      <c r="I148"/>
      <c r="M148"/>
      <c r="Q148"/>
    </row>
    <row r="149" spans="1:17" ht="18" customHeight="1">
      <c r="A149"/>
      <c r="E149"/>
      <c r="I149"/>
      <c r="M149"/>
      <c r="Q149"/>
    </row>
    <row r="150" spans="1:17" ht="18" customHeight="1">
      <c r="A150"/>
      <c r="E150"/>
      <c r="I150"/>
      <c r="M150"/>
      <c r="Q150"/>
    </row>
    <row r="151" spans="1:17" ht="18" customHeight="1">
      <c r="A151"/>
      <c r="E151"/>
      <c r="I151"/>
      <c r="M151"/>
      <c r="Q151"/>
    </row>
    <row r="152" spans="1:17" ht="18" customHeight="1">
      <c r="A152"/>
      <c r="E152"/>
      <c r="I152"/>
      <c r="M152"/>
      <c r="Q152"/>
    </row>
    <row r="153" spans="1:17" ht="18" customHeight="1">
      <c r="A153"/>
      <c r="E153"/>
      <c r="I153"/>
      <c r="M153"/>
      <c r="Q153"/>
    </row>
    <row r="154" spans="1:17" ht="18" customHeight="1">
      <c r="A154"/>
      <c r="E154"/>
      <c r="I154"/>
      <c r="M154"/>
      <c r="Q154"/>
    </row>
    <row r="155" spans="1:17" ht="18" customHeight="1">
      <c r="A155"/>
      <c r="E155"/>
      <c r="I155"/>
      <c r="M155"/>
      <c r="Q155"/>
    </row>
    <row r="156" spans="1:17" ht="18" customHeight="1">
      <c r="A156"/>
      <c r="E156"/>
      <c r="I156"/>
      <c r="M156"/>
      <c r="Q156"/>
    </row>
    <row r="157" spans="1:17" ht="18" customHeight="1">
      <c r="A157"/>
      <c r="E157"/>
      <c r="I157"/>
      <c r="M157"/>
      <c r="Q157"/>
    </row>
    <row r="158" spans="1:17" ht="18" customHeight="1">
      <c r="A158"/>
      <c r="E158"/>
      <c r="I158"/>
      <c r="M158"/>
      <c r="Q158"/>
    </row>
    <row r="159" spans="1:17" ht="18" customHeight="1">
      <c r="A159"/>
      <c r="E159"/>
      <c r="I159"/>
      <c r="M159"/>
      <c r="Q159"/>
    </row>
    <row r="160" spans="1:17" ht="18" customHeight="1">
      <c r="A160"/>
      <c r="E160"/>
      <c r="I160"/>
      <c r="M160"/>
      <c r="Q160"/>
    </row>
    <row r="161" spans="1:17" ht="18" customHeight="1">
      <c r="A161"/>
      <c r="E161"/>
      <c r="I161"/>
      <c r="M161"/>
      <c r="Q161"/>
    </row>
    <row r="162" spans="1:17" ht="18" customHeight="1">
      <c r="A162"/>
      <c r="E162"/>
      <c r="I162"/>
      <c r="M162"/>
      <c r="Q162"/>
    </row>
    <row r="163" spans="1:17" ht="18" customHeight="1">
      <c r="A163"/>
      <c r="E163"/>
      <c r="I163"/>
      <c r="M163"/>
      <c r="Q163"/>
    </row>
    <row r="164" spans="1:17" ht="18" customHeight="1">
      <c r="A164"/>
      <c r="E164"/>
      <c r="I164"/>
      <c r="M164"/>
      <c r="Q164"/>
    </row>
    <row r="165" spans="1:17" ht="18" customHeight="1">
      <c r="A165"/>
      <c r="E165"/>
      <c r="I165"/>
      <c r="M165"/>
      <c r="Q165"/>
    </row>
    <row r="166" spans="1:17" ht="18" customHeight="1">
      <c r="A166"/>
      <c r="E166"/>
      <c r="I166"/>
      <c r="M166"/>
      <c r="Q166"/>
    </row>
    <row r="167" spans="1:17" ht="18" customHeight="1">
      <c r="A167"/>
      <c r="E167"/>
      <c r="I167"/>
      <c r="M167"/>
      <c r="Q167"/>
    </row>
    <row r="168" spans="1:17" ht="18" customHeight="1">
      <c r="A168"/>
      <c r="E168"/>
      <c r="I168"/>
      <c r="M168"/>
      <c r="Q168"/>
    </row>
    <row r="169" spans="1:17" ht="18" customHeight="1">
      <c r="A169"/>
      <c r="E169"/>
      <c r="I169"/>
      <c r="M169"/>
      <c r="Q169"/>
    </row>
    <row r="170" spans="1:17" ht="18" customHeight="1">
      <c r="A170"/>
      <c r="E170"/>
      <c r="I170"/>
      <c r="M170"/>
      <c r="Q170"/>
    </row>
    <row r="171" spans="1:17" ht="18" customHeight="1">
      <c r="A171"/>
      <c r="E171"/>
      <c r="I171"/>
      <c r="M171"/>
      <c r="Q171"/>
    </row>
    <row r="172" spans="1:17" ht="18" customHeight="1">
      <c r="A172"/>
      <c r="E172"/>
      <c r="I172"/>
      <c r="M172"/>
      <c r="Q172"/>
    </row>
    <row r="173" spans="1:17" ht="18" customHeight="1">
      <c r="A173"/>
      <c r="E173"/>
      <c r="I173"/>
      <c r="M173"/>
      <c r="Q173"/>
    </row>
    <row r="174" spans="1:17" ht="18" customHeight="1">
      <c r="A174"/>
      <c r="E174"/>
      <c r="I174"/>
      <c r="M174"/>
      <c r="Q174"/>
    </row>
    <row r="175" spans="1:17" ht="18" customHeight="1">
      <c r="A175"/>
      <c r="E175"/>
      <c r="I175"/>
      <c r="M175"/>
      <c r="Q175"/>
    </row>
    <row r="176" spans="1:17" ht="18" customHeight="1">
      <c r="A176"/>
      <c r="E176"/>
      <c r="I176"/>
      <c r="M176"/>
      <c r="Q176"/>
    </row>
    <row r="177" spans="1:17" ht="18" customHeight="1">
      <c r="A177"/>
      <c r="E177"/>
      <c r="I177"/>
      <c r="M177"/>
      <c r="Q177"/>
    </row>
    <row r="178" spans="1:17" ht="18" customHeight="1">
      <c r="A178"/>
      <c r="E178"/>
      <c r="I178"/>
      <c r="M178"/>
      <c r="Q178"/>
    </row>
    <row r="179" spans="1:17" ht="18" customHeight="1">
      <c r="A179"/>
      <c r="E179"/>
      <c r="I179"/>
      <c r="M179"/>
      <c r="Q179"/>
    </row>
    <row r="180" spans="1:17" ht="18" customHeight="1">
      <c r="A180"/>
      <c r="E180"/>
      <c r="I180"/>
      <c r="M180"/>
      <c r="Q180"/>
    </row>
    <row r="181" spans="1:17" ht="18" customHeight="1">
      <c r="A181"/>
      <c r="E181"/>
      <c r="I181"/>
      <c r="M181"/>
      <c r="Q181"/>
    </row>
    <row r="182" spans="1:17" ht="18" customHeight="1">
      <c r="A182"/>
      <c r="E182"/>
      <c r="I182"/>
      <c r="M182"/>
      <c r="Q182"/>
    </row>
    <row r="183" spans="1:17" ht="18" customHeight="1">
      <c r="A183"/>
      <c r="E183"/>
      <c r="I183"/>
      <c r="M183"/>
      <c r="Q183"/>
    </row>
    <row r="184" spans="1:17" ht="18" customHeight="1">
      <c r="A184"/>
      <c r="E184"/>
      <c r="I184"/>
      <c r="M184"/>
      <c r="Q184"/>
    </row>
    <row r="185" spans="1:17" ht="18" customHeight="1">
      <c r="A185"/>
      <c r="E185"/>
      <c r="I185"/>
      <c r="M185"/>
      <c r="Q185"/>
    </row>
    <row r="186" spans="1:17" ht="18" customHeight="1">
      <c r="A186"/>
      <c r="E186"/>
      <c r="I186"/>
      <c r="M186"/>
      <c r="Q186"/>
    </row>
    <row r="187" spans="1:17" ht="18" customHeight="1">
      <c r="A187"/>
      <c r="E187"/>
      <c r="I187"/>
      <c r="M187"/>
      <c r="Q187"/>
    </row>
    <row r="188" spans="1:17" ht="18" customHeight="1">
      <c r="A188"/>
      <c r="E188"/>
      <c r="I188"/>
      <c r="M188"/>
      <c r="Q188"/>
    </row>
    <row r="189" spans="1:17" ht="18" customHeight="1">
      <c r="A189"/>
      <c r="E189"/>
      <c r="I189"/>
      <c r="M189"/>
      <c r="Q189"/>
    </row>
    <row r="190" spans="1:17" ht="18" customHeight="1">
      <c r="A190"/>
      <c r="E190"/>
      <c r="I190"/>
      <c r="M190"/>
      <c r="Q190"/>
    </row>
    <row r="191" spans="1:17" ht="18" customHeight="1">
      <c r="A191"/>
      <c r="E191"/>
      <c r="I191"/>
      <c r="M191"/>
      <c r="Q191"/>
    </row>
    <row r="192" spans="1:17" ht="18" customHeight="1">
      <c r="A192"/>
      <c r="E192"/>
      <c r="I192"/>
      <c r="M192"/>
      <c r="Q192"/>
    </row>
    <row r="193" spans="1:17" ht="18" customHeight="1">
      <c r="A193"/>
      <c r="E193"/>
      <c r="I193"/>
      <c r="M193"/>
      <c r="Q193"/>
    </row>
    <row r="194" spans="1:17" ht="18" customHeight="1">
      <c r="A194"/>
      <c r="E194"/>
      <c r="I194"/>
      <c r="M194"/>
      <c r="Q194"/>
    </row>
    <row r="195" spans="1:17" ht="18" customHeight="1">
      <c r="A195"/>
      <c r="E195"/>
      <c r="I195"/>
      <c r="M195"/>
      <c r="Q195"/>
    </row>
    <row r="196" spans="1:17" ht="18" customHeight="1">
      <c r="A196"/>
      <c r="E196"/>
      <c r="I196"/>
      <c r="M196"/>
      <c r="Q196"/>
    </row>
    <row r="197" spans="1:17" ht="18" customHeight="1">
      <c r="A197"/>
      <c r="E197"/>
      <c r="I197"/>
      <c r="M197"/>
      <c r="Q197"/>
    </row>
    <row r="198" spans="1:17" ht="18" customHeight="1">
      <c r="A198"/>
      <c r="E198"/>
      <c r="I198"/>
      <c r="M198"/>
      <c r="Q198"/>
    </row>
    <row r="199" spans="1:17" ht="18" customHeight="1">
      <c r="A199"/>
      <c r="E199"/>
      <c r="I199"/>
      <c r="M199"/>
      <c r="Q199"/>
    </row>
    <row r="200" spans="1:17" ht="18" customHeight="1">
      <c r="A200"/>
      <c r="E200"/>
      <c r="I200"/>
      <c r="M200"/>
      <c r="Q200"/>
    </row>
    <row r="201" spans="1:17" ht="18" customHeight="1">
      <c r="A201"/>
      <c r="E201"/>
      <c r="I201"/>
      <c r="M201"/>
      <c r="Q201"/>
    </row>
    <row r="202" spans="1:17" ht="18" customHeight="1">
      <c r="A202"/>
      <c r="E202"/>
      <c r="I202"/>
      <c r="M202"/>
      <c r="Q202"/>
    </row>
    <row r="203" spans="1:17" ht="18" customHeight="1">
      <c r="A203"/>
      <c r="E203"/>
      <c r="I203"/>
      <c r="M203"/>
      <c r="Q203"/>
    </row>
    <row r="204" spans="1:17" ht="18" customHeight="1">
      <c r="A204"/>
      <c r="E204"/>
      <c r="I204"/>
      <c r="M204"/>
      <c r="Q204"/>
    </row>
    <row r="205" spans="1:17" ht="18" customHeight="1">
      <c r="A205"/>
      <c r="E205"/>
      <c r="I205"/>
      <c r="M205"/>
      <c r="Q205"/>
    </row>
    <row r="206" spans="1:17" ht="18" customHeight="1">
      <c r="A206"/>
      <c r="E206"/>
      <c r="I206"/>
      <c r="M206"/>
      <c r="Q206"/>
    </row>
    <row r="207" spans="1:17" ht="18" customHeight="1">
      <c r="A207"/>
      <c r="E207"/>
      <c r="I207"/>
      <c r="M207"/>
      <c r="Q207"/>
    </row>
    <row r="208" spans="1:17" ht="18" customHeight="1">
      <c r="A208"/>
      <c r="E208"/>
      <c r="I208"/>
      <c r="M208"/>
      <c r="Q208"/>
    </row>
    <row r="209" spans="1:17" ht="18" customHeight="1">
      <c r="A209"/>
      <c r="E209"/>
      <c r="I209"/>
      <c r="M209"/>
      <c r="Q209"/>
    </row>
    <row r="210" spans="1:17" ht="18" customHeight="1">
      <c r="A210"/>
      <c r="E210"/>
      <c r="I210"/>
      <c r="M210"/>
      <c r="Q210"/>
    </row>
    <row r="211" spans="1:17" ht="18" customHeight="1">
      <c r="A211"/>
      <c r="E211"/>
      <c r="I211"/>
      <c r="M211"/>
      <c r="Q211"/>
    </row>
    <row r="212" spans="1:17" ht="18" customHeight="1">
      <c r="A212"/>
      <c r="E212"/>
      <c r="I212"/>
      <c r="M212"/>
      <c r="Q212"/>
    </row>
    <row r="213" spans="1:17" ht="18" customHeight="1">
      <c r="A213"/>
      <c r="E213"/>
      <c r="I213"/>
      <c r="M213"/>
      <c r="Q213"/>
    </row>
    <row r="214" spans="1:17" ht="18" customHeight="1">
      <c r="A214"/>
      <c r="E214"/>
      <c r="I214"/>
      <c r="M214"/>
      <c r="Q214"/>
    </row>
    <row r="215" spans="1:17" ht="18" customHeight="1">
      <c r="A215"/>
      <c r="E215"/>
      <c r="I215"/>
      <c r="M215"/>
      <c r="Q215"/>
    </row>
    <row r="216" spans="1:17" ht="18" customHeight="1">
      <c r="A216"/>
      <c r="E216"/>
      <c r="I216"/>
      <c r="M216"/>
      <c r="Q216"/>
    </row>
    <row r="217" spans="1:17" ht="18" customHeight="1">
      <c r="A217"/>
      <c r="E217"/>
      <c r="I217"/>
      <c r="M217"/>
      <c r="Q217"/>
    </row>
    <row r="218" spans="1:17" ht="18" customHeight="1">
      <c r="A218"/>
      <c r="E218"/>
      <c r="I218"/>
      <c r="M218"/>
      <c r="Q218"/>
    </row>
    <row r="219" spans="1:17" ht="18" customHeight="1">
      <c r="A219"/>
      <c r="E219"/>
      <c r="I219"/>
      <c r="M219"/>
      <c r="Q219"/>
    </row>
    <row r="220" spans="1:17" ht="18" customHeight="1">
      <c r="A220"/>
      <c r="E220"/>
      <c r="I220"/>
      <c r="M220"/>
      <c r="Q220"/>
    </row>
    <row r="221" spans="1:17" ht="18" customHeight="1">
      <c r="A221"/>
      <c r="E221"/>
      <c r="I221"/>
      <c r="M221"/>
      <c r="Q221"/>
    </row>
    <row r="222" spans="1:17" ht="18" customHeight="1">
      <c r="A222"/>
      <c r="E222"/>
      <c r="I222"/>
      <c r="M222"/>
      <c r="Q222"/>
    </row>
    <row r="223" spans="1:17" ht="18" customHeight="1">
      <c r="A223"/>
      <c r="E223"/>
      <c r="I223"/>
      <c r="M223"/>
      <c r="Q223"/>
    </row>
    <row r="224" spans="1:17" ht="18" customHeight="1">
      <c r="A224"/>
      <c r="E224"/>
      <c r="I224"/>
      <c r="M224"/>
      <c r="Q224"/>
    </row>
    <row r="225" spans="1:17" ht="18" customHeight="1">
      <c r="A225"/>
      <c r="E225"/>
      <c r="I225"/>
      <c r="M225"/>
      <c r="Q225"/>
    </row>
    <row r="226" spans="1:17" ht="18" customHeight="1">
      <c r="A226"/>
      <c r="E226"/>
      <c r="I226"/>
      <c r="M226"/>
      <c r="Q226"/>
    </row>
    <row r="227" spans="1:17" ht="18" customHeight="1">
      <c r="A227"/>
      <c r="E227"/>
      <c r="I227"/>
      <c r="M227"/>
      <c r="Q227"/>
    </row>
    <row r="228" spans="1:17" ht="18" customHeight="1">
      <c r="A228"/>
      <c r="E228"/>
      <c r="I228"/>
      <c r="M228"/>
      <c r="Q228"/>
    </row>
    <row r="229" spans="1:17" ht="18" customHeight="1">
      <c r="A229"/>
      <c r="E229"/>
      <c r="I229"/>
      <c r="M229"/>
      <c r="Q229"/>
    </row>
    <row r="230" spans="1:17" ht="18" customHeight="1">
      <c r="A230"/>
      <c r="E230"/>
      <c r="I230"/>
      <c r="M230"/>
      <c r="Q230"/>
    </row>
    <row r="231" spans="1:17" ht="18" customHeight="1">
      <c r="A231"/>
      <c r="E231"/>
      <c r="I231"/>
      <c r="M231"/>
      <c r="Q231"/>
    </row>
    <row r="232" spans="1:17" ht="18" customHeight="1">
      <c r="A232"/>
      <c r="E232"/>
      <c r="I232"/>
      <c r="M232"/>
      <c r="Q232"/>
    </row>
    <row r="233" spans="1:17" ht="18" customHeight="1">
      <c r="A233"/>
      <c r="E233"/>
      <c r="I233"/>
      <c r="M233"/>
      <c r="Q233"/>
    </row>
    <row r="234" spans="1:17" ht="18" customHeight="1">
      <c r="A234"/>
      <c r="E234"/>
      <c r="I234"/>
      <c r="M234"/>
      <c r="Q234"/>
    </row>
    <row r="235" spans="1:17" ht="18" customHeight="1">
      <c r="A235"/>
      <c r="E235"/>
      <c r="I235"/>
      <c r="M235"/>
      <c r="Q235"/>
    </row>
    <row r="236" spans="1:17" ht="18" customHeight="1">
      <c r="A236"/>
      <c r="E236"/>
      <c r="I236"/>
      <c r="M236"/>
      <c r="Q236"/>
    </row>
    <row r="237" spans="1:17" ht="18" customHeight="1">
      <c r="A237"/>
      <c r="E237"/>
      <c r="I237"/>
      <c r="M237"/>
      <c r="Q237"/>
    </row>
    <row r="238" spans="1:17" ht="18" customHeight="1">
      <c r="A238"/>
      <c r="E238"/>
      <c r="I238"/>
      <c r="M238"/>
      <c r="Q238"/>
    </row>
    <row r="239" spans="1:17" ht="18" customHeight="1">
      <c r="A239"/>
      <c r="E239"/>
      <c r="I239"/>
      <c r="M239"/>
      <c r="Q239"/>
    </row>
    <row r="240" spans="1:17" ht="18" customHeight="1">
      <c r="A240"/>
      <c r="E240"/>
      <c r="I240"/>
      <c r="M240"/>
      <c r="Q240"/>
    </row>
    <row r="241" spans="1:17" ht="18" customHeight="1">
      <c r="A241"/>
      <c r="E241"/>
      <c r="I241"/>
      <c r="M241"/>
      <c r="Q241"/>
    </row>
    <row r="242" spans="1:17" ht="18" customHeight="1">
      <c r="A242"/>
      <c r="E242"/>
      <c r="I242"/>
      <c r="M242"/>
      <c r="Q242"/>
    </row>
    <row r="243" spans="1:17" ht="18" customHeight="1">
      <c r="A243"/>
      <c r="E243"/>
      <c r="I243"/>
      <c r="M243"/>
      <c r="Q243"/>
    </row>
    <row r="244" spans="1:17" ht="18" customHeight="1">
      <c r="A244"/>
      <c r="E244"/>
      <c r="I244"/>
      <c r="M244"/>
      <c r="Q244"/>
    </row>
    <row r="245" spans="1:17" ht="18" customHeight="1">
      <c r="A245"/>
      <c r="E245"/>
      <c r="I245"/>
      <c r="M245"/>
      <c r="Q245"/>
    </row>
    <row r="246" spans="1:17" ht="18" customHeight="1">
      <c r="A246"/>
      <c r="E246"/>
      <c r="I246"/>
      <c r="M246"/>
      <c r="Q246"/>
    </row>
    <row r="247" spans="1:17" ht="18" customHeight="1">
      <c r="A247"/>
      <c r="E247"/>
      <c r="I247"/>
      <c r="M247"/>
      <c r="Q247"/>
    </row>
    <row r="248" spans="1:17" ht="18" customHeight="1">
      <c r="A248"/>
      <c r="E248"/>
      <c r="I248"/>
      <c r="M248"/>
      <c r="Q248"/>
    </row>
    <row r="249" spans="1:17" ht="18" customHeight="1">
      <c r="A249"/>
      <c r="E249"/>
      <c r="I249"/>
      <c r="M249"/>
      <c r="Q249"/>
    </row>
    <row r="250" spans="1:17" ht="18" customHeight="1">
      <c r="A250"/>
      <c r="E250"/>
      <c r="I250"/>
      <c r="M250"/>
      <c r="Q250"/>
    </row>
    <row r="251" spans="1:17" ht="18" customHeight="1">
      <c r="A251"/>
      <c r="E251"/>
      <c r="I251"/>
      <c r="M251"/>
      <c r="Q251"/>
    </row>
    <row r="252" spans="1:17" ht="18" customHeight="1">
      <c r="A252"/>
      <c r="E252"/>
      <c r="I252"/>
      <c r="M252"/>
      <c r="Q252"/>
    </row>
    <row r="253" spans="1:17" ht="18" customHeight="1">
      <c r="A253"/>
      <c r="E253"/>
      <c r="I253"/>
      <c r="M253"/>
      <c r="Q253"/>
    </row>
    <row r="254" spans="1:17" ht="18" customHeight="1">
      <c r="A254"/>
      <c r="E254"/>
      <c r="I254"/>
      <c r="M254"/>
      <c r="Q254"/>
    </row>
    <row r="255" spans="1:17" ht="18" customHeight="1">
      <c r="A255"/>
      <c r="E255"/>
      <c r="I255"/>
      <c r="M255"/>
      <c r="Q255"/>
    </row>
    <row r="256" spans="1:17" ht="18" customHeight="1">
      <c r="A256"/>
      <c r="E256"/>
      <c r="I256"/>
      <c r="M256"/>
      <c r="Q256"/>
    </row>
    <row r="257" spans="1:17" ht="18" customHeight="1">
      <c r="A257"/>
      <c r="E257"/>
      <c r="I257"/>
      <c r="M257"/>
      <c r="Q257"/>
    </row>
    <row r="258" spans="1:17" ht="18" customHeight="1">
      <c r="A258"/>
      <c r="E258"/>
      <c r="I258"/>
      <c r="M258"/>
      <c r="Q258"/>
    </row>
    <row r="259" spans="1:17" ht="18" customHeight="1">
      <c r="A259"/>
      <c r="E259"/>
      <c r="I259"/>
      <c r="M259"/>
      <c r="Q259"/>
    </row>
    <row r="260" spans="1:17" ht="18" customHeight="1">
      <c r="A260"/>
      <c r="E260"/>
      <c r="I260"/>
      <c r="M260"/>
      <c r="Q260"/>
    </row>
    <row r="261" spans="1:17" ht="18" customHeight="1">
      <c r="A261"/>
      <c r="E261"/>
      <c r="I261"/>
      <c r="M261"/>
      <c r="Q261"/>
    </row>
    <row r="262" spans="1:17" ht="18" customHeight="1">
      <c r="A262"/>
      <c r="E262"/>
      <c r="I262"/>
      <c r="M262"/>
      <c r="Q262"/>
    </row>
    <row r="263" spans="1:17" ht="18" customHeight="1">
      <c r="A263"/>
      <c r="E263"/>
      <c r="I263"/>
      <c r="M263"/>
      <c r="Q263"/>
    </row>
    <row r="264" spans="1:17" ht="18" customHeight="1">
      <c r="A264"/>
      <c r="E264"/>
      <c r="I264"/>
      <c r="M264"/>
      <c r="Q264"/>
    </row>
    <row r="265" spans="1:17" ht="18" customHeight="1">
      <c r="A265"/>
      <c r="E265"/>
      <c r="I265"/>
      <c r="M265"/>
      <c r="Q265"/>
    </row>
    <row r="266" spans="1:17" ht="18" customHeight="1">
      <c r="A266"/>
      <c r="E266"/>
      <c r="I266"/>
      <c r="M266"/>
      <c r="Q266"/>
    </row>
    <row r="267" spans="1:17" ht="18" customHeight="1">
      <c r="A267"/>
      <c r="E267"/>
      <c r="I267"/>
      <c r="M267"/>
      <c r="Q267"/>
    </row>
    <row r="268" spans="1:17" ht="18" customHeight="1">
      <c r="A268"/>
      <c r="E268"/>
      <c r="I268"/>
      <c r="M268"/>
      <c r="Q268"/>
    </row>
    <row r="269" spans="1:17" ht="18" customHeight="1">
      <c r="A269"/>
      <c r="E269"/>
      <c r="I269"/>
      <c r="M269"/>
      <c r="Q269"/>
    </row>
    <row r="270" spans="1:17" ht="18" customHeight="1">
      <c r="A270"/>
      <c r="E270"/>
      <c r="I270"/>
      <c r="M270"/>
      <c r="Q270"/>
    </row>
    <row r="271" spans="1:17" ht="18" customHeight="1">
      <c r="A271"/>
      <c r="E271"/>
      <c r="I271"/>
      <c r="M271"/>
      <c r="Q271"/>
    </row>
    <row r="272" spans="1:17" ht="18" customHeight="1">
      <c r="A272"/>
      <c r="E272"/>
      <c r="I272"/>
      <c r="M272"/>
      <c r="Q272"/>
    </row>
    <row r="273" spans="1:17" ht="18" customHeight="1">
      <c r="A273"/>
      <c r="E273"/>
      <c r="I273"/>
      <c r="M273"/>
      <c r="Q273"/>
    </row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verticalDpi="0" r:id="rId1"/>
  <headerFooter>
    <oddHeader>&amp;L&amp;"HG丸ｺﾞｼｯｸM-PRO,標準"&amp;10障害者の日常・経済活動調査
　肢体不自由者・難聴者・中途失調者・盲人・盲ろう者編
　単純集計表（本人）　/　2　就労・求職状況について</oddHeader>
    <oddFooter>&amp;C&amp;"HG丸ｺﾞｼｯｸM-PRO,標準"&amp;10&amp;P　/　3　(問2-3～7)</oddFooter>
  </headerFooter>
  <rowBreaks count="2" manualBreakCount="2">
    <brk id="43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9</vt:i4>
      </vt:variant>
    </vt:vector>
  </HeadingPairs>
  <TitlesOfParts>
    <vt:vector size="40" baseType="lpstr">
      <vt:lpstr>表紙</vt:lpstr>
      <vt:lpstr>問1－1</vt:lpstr>
      <vt:lpstr>問1－2</vt:lpstr>
      <vt:lpstr>問1－3</vt:lpstr>
      <vt:lpstr>問1－4</vt:lpstr>
      <vt:lpstr>問1－5</vt:lpstr>
      <vt:lpstr>問1－6</vt:lpstr>
      <vt:lpstr>問2－1～問2－2</vt:lpstr>
      <vt:lpstr>問2－3～問2－7</vt:lpstr>
      <vt:lpstr>問2－8～問2－9</vt:lpstr>
      <vt:lpstr>問2－10</vt:lpstr>
      <vt:lpstr>問2－11</vt:lpstr>
      <vt:lpstr>問2－15</vt:lpstr>
      <vt:lpstr>問2－18</vt:lpstr>
      <vt:lpstr>問2－21</vt:lpstr>
      <vt:lpstr>問2－22</vt:lpstr>
      <vt:lpstr>問3－1</vt:lpstr>
      <vt:lpstr>問3－2</vt:lpstr>
      <vt:lpstr>問3－3</vt:lpstr>
      <vt:lpstr>問3－4</vt:lpstr>
      <vt:lpstr>問3－5</vt:lpstr>
      <vt:lpstr>問4－1～問4－4</vt:lpstr>
      <vt:lpstr>問4－5</vt:lpstr>
      <vt:lpstr>問4－6</vt:lpstr>
      <vt:lpstr>問4－7</vt:lpstr>
      <vt:lpstr>問5－1～問5－3</vt:lpstr>
      <vt:lpstr>問5-2(都道府県)</vt:lpstr>
      <vt:lpstr>問5－2（市町村）</vt:lpstr>
      <vt:lpstr>問5－4～問5－5</vt:lpstr>
      <vt:lpstr>問5－6</vt:lpstr>
      <vt:lpstr>Sheet1</vt:lpstr>
      <vt:lpstr>表紙!Print_Area</vt:lpstr>
      <vt:lpstr>'問1－1'!Print_Area</vt:lpstr>
      <vt:lpstr>'問1－2'!Print_Area</vt:lpstr>
      <vt:lpstr>'問1－4'!Print_Area</vt:lpstr>
      <vt:lpstr>'問2－15'!Print_Area</vt:lpstr>
      <vt:lpstr>'問3－3'!Print_Area</vt:lpstr>
      <vt:lpstr>'問3－5'!Print_Area</vt:lpstr>
      <vt:lpstr>'問4－1～問4－4'!Print_Area</vt:lpstr>
      <vt:lpstr>'問5－1～問5－3'!Print_Area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2012-03-28T04:18:45Z</dcterms:created>
  <dcterms:modified xsi:type="dcterms:W3CDTF">2012-05-28T02:31:52Z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